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12660" activeTab="2"/>
  </bookViews>
  <sheets>
    <sheet name="Lichiditatea efectiva BNM" sheetId="1" r:id="rId1"/>
    <sheet name="Lichiditatea necesara BNM" sheetId="2" r:id="rId2"/>
    <sheet name="Principiul III BNM" sheetId="3" r:id="rId3"/>
    <sheet name="ORD 3.13 D din SAP" sheetId="4" state="hidden" r:id="rId4"/>
    <sheet name="Sheet4" sheetId="5" state="hidden" r:id="rId5"/>
    <sheet name="Sheet5" sheetId="6" state="hidden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<sst xmlns="http://schemas.openxmlformats.org/spreadsheetml/2006/main" count="495" uniqueCount="162">
  <si>
    <t>Principiul III  (KpIII=LEA/LN)</t>
  </si>
  <si>
    <t>X</t>
  </si>
  <si>
    <t>L</t>
  </si>
  <si>
    <t>4.3.1.</t>
  </si>
  <si>
    <t>Instrumente de datorie cu scadenta reziduala de pina la 1 an inclusiv (emise sau garantate de organele administratiei centrale  din tari din categoria A sau din Moldova,inscrise la cota unei burse de valori din tarile de categoria A sau din Moldova)</t>
  </si>
  <si>
    <t>Excedent de lichiditate</t>
  </si>
  <si>
    <t>4.5.</t>
  </si>
  <si>
    <t>TOTAL</t>
  </si>
  <si>
    <t>Imprumuturi interbancare</t>
  </si>
  <si>
    <t>Instrumente de capitaluri proprii (inscrise la cota unei burse de valori din tari din categoria A sau din Moldova)</t>
  </si>
  <si>
    <t>ANGAJAMENTE CONDITIONALE DE DEBIT</t>
  </si>
  <si>
    <t>1.1.</t>
  </si>
  <si>
    <t>5.5.</t>
  </si>
  <si>
    <t>Coeficientul de ajustare</t>
  </si>
  <si>
    <t>Alte instrumente de datorie (inscrise la cota unei burse de valori din tari de categoria A sau din Moldova)</t>
  </si>
  <si>
    <t>Lichiditatea necesara (LN)</t>
  </si>
  <si>
    <t>ALTE ACTIVE FINANCIARE</t>
  </si>
  <si>
    <t>Datorii constituite prin titluri</t>
  </si>
  <si>
    <t>Depozite interbancare</t>
  </si>
  <si>
    <t>Conturi "Nostro"</t>
  </si>
  <si>
    <t>Valori ajustate</t>
  </si>
  <si>
    <t>2.1.</t>
  </si>
  <si>
    <t>NOTA: Raportul este intocmit in conformitatea cu Instructiunea cu privire la modul de intocmire si prezentat de catre banci a rapoartelor in scopuri prudentiale, HCA al BNM nr. 279 din 1 decembrie 2011</t>
  </si>
  <si>
    <t xml:space="preserve">Instrumente financiare derivate inscrise la conturi conditionale </t>
  </si>
  <si>
    <t>6.5.</t>
  </si>
  <si>
    <t>Credite si avansuri</t>
  </si>
  <si>
    <t>Instrumente financiare derivate inscrise la conturile conditionale</t>
  </si>
  <si>
    <t>Codul formularului</t>
  </si>
  <si>
    <t>ORD 0313</t>
  </si>
  <si>
    <t>Datorii financiare aferente depozitelor de economii</t>
  </si>
  <si>
    <t>ORD 3.13 B    Lichiditatea efectiva</t>
  </si>
  <si>
    <t>3.1.</t>
  </si>
  <si>
    <t>Instrumente de datorie cu scadenta reziduala mai mare de  1 an  (emise sau garantate organele administratiei de centrale  din tari din categoria A sau din Moldova,inscrise la cota unei burse de valori din tarile de categoria A sau din Moldova)</t>
  </si>
  <si>
    <t>SUME DE PRIMIT AFERENTE INSTRUMENTELOR FINANCIARE DERIVATE</t>
  </si>
  <si>
    <t>Depozite pe termen ale clientilor, din care:</t>
  </si>
  <si>
    <t>Alte instrumente de datorie (inscrise la cota unei burse de valori din tari din categoria A sau din Moldova)</t>
  </si>
  <si>
    <t>5.4.</t>
  </si>
  <si>
    <t>4.1.</t>
  </si>
  <si>
    <t>10.1.</t>
  </si>
  <si>
    <t>Alte instrumente de datorie (inscrise la cota unei burse de valori din tarile de categoria A sau din Moldova)</t>
  </si>
  <si>
    <t>Angajamente de acordare a creditelor in favoarea bancilor</t>
  </si>
  <si>
    <t>Conturile "Loro" si overdraft la conturile "NOSTRO"</t>
  </si>
  <si>
    <t>5.1.</t>
  </si>
  <si>
    <t>4.4.</t>
  </si>
  <si>
    <t>Mijloace plasate si credite overnight</t>
  </si>
  <si>
    <t>Instrumente de capitaluri proprii (inscrise la cota unei burse de valori din tarile din categoria A sau din Moldova)</t>
  </si>
  <si>
    <t>9.2.</t>
  </si>
  <si>
    <t xml:space="preserve">Acorduri REPO </t>
  </si>
  <si>
    <t>Instrumente de datorie cu scadenta reziduala mai mare de  1 an  (emise sau garantate de organele administratiei centrale  din tari din categoria A sau din Moldova,inscrise la cota unei burse de valori din tari de categoria A sau din Moldova)</t>
  </si>
  <si>
    <t>intre o luna si 3 luni inclusiv</t>
  </si>
  <si>
    <t xml:space="preserve">Alte datorii financiare evaluate la cost amortizat </t>
  </si>
  <si>
    <t>7.4.</t>
  </si>
  <si>
    <t>6.1.</t>
  </si>
  <si>
    <t>intre 6 si 12 luni inclusiv</t>
  </si>
  <si>
    <t>Instrumente de datorie</t>
  </si>
  <si>
    <t xml:space="preserve">Datorii financiare la valoarea justa prin profit sau pierdere </t>
  </si>
  <si>
    <t>Depozite la vedere ale clientilor</t>
  </si>
  <si>
    <t>DATORII FINANCIARE DESEMNATE CA FIIND EVALUATE LA VALOAREA JUSTA PRIN PROFIT SAU PIERDERE</t>
  </si>
  <si>
    <t>ACTIVE FINANCIARE DETINUTE PENTRU TRANZACTIONARE</t>
  </si>
  <si>
    <t>6.4.</t>
  </si>
  <si>
    <t>intre 3 si 6 luni inclusiv</t>
  </si>
  <si>
    <t>BC "MAIB" S.A.</t>
  </si>
  <si>
    <t>B</t>
  </si>
  <si>
    <t>Codul bancii AGRNMD2X</t>
  </si>
  <si>
    <t>depozite pe termen ale clientilor, cu aplicarea coeficientului de ajustare de 15%</t>
  </si>
  <si>
    <t>ACTIVE FINANCIARE DISPONIBILE PENTRU VINZARE</t>
  </si>
  <si>
    <t>2.3.</t>
  </si>
  <si>
    <t xml:space="preserve">Garantii financiare irevocabile si neconditionate date bancilor </t>
  </si>
  <si>
    <t>Depozite</t>
  </si>
  <si>
    <t>ORD 3.13 C      Lichiditatea necesara</t>
  </si>
  <si>
    <t>7.2.</t>
  </si>
  <si>
    <t>9.1.</t>
  </si>
  <si>
    <t xml:space="preserve">Credite si avansuri </t>
  </si>
  <si>
    <t>ALTE DATORII FINANCIARE</t>
  </si>
  <si>
    <t>Instrumente de datorie cu scadenta reziduala de pina la 1 an inclusiv (emise sau garantate de organele administratiei centrale  din tari din categoria A sau din Moldova,inscrise la cota unei burse de valori din tari din categoria A sau din Moldova)</t>
  </si>
  <si>
    <t>OPERATIUNI INTERBANCARE</t>
  </si>
  <si>
    <t>Datorii financiare constituite prin titluri</t>
  </si>
  <si>
    <t>3.3.</t>
  </si>
  <si>
    <t>Alte datorii financiare</t>
  </si>
  <si>
    <t>ACTIVE</t>
  </si>
  <si>
    <t>DATORII FINANCIARE DETINUTE PENTRI TRANZACTIONARE</t>
  </si>
  <si>
    <t>6.2.</t>
  </si>
  <si>
    <t xml:space="preserve">7.1. </t>
  </si>
  <si>
    <t>10.2.</t>
  </si>
  <si>
    <t>depozite pe termen ale clientilor, cu aplicarea coeficientului de ajustare de 5%</t>
  </si>
  <si>
    <t>4.7.</t>
  </si>
  <si>
    <t>5.2.</t>
  </si>
  <si>
    <t>Instrumente de datorie cu scadenta reziduala mai mare de  1 an  (emise sau garantate de organele administratiei centrale  din tari din categoria A sau din Moldova,inscrise la cota unei burse de valori din tari din categoria A sau din Moldova)</t>
  </si>
  <si>
    <t>peste 12 luni</t>
  </si>
  <si>
    <t>Lichiditatea efectiva</t>
  </si>
  <si>
    <t>Plasamente la termen in banci si credite acordate bancilor ( inclusiv cele,pentru care sunt inregistrate, intirzieri la plata de maximum 7 zile)</t>
  </si>
  <si>
    <t>1.3.</t>
  </si>
  <si>
    <t>Valori contabile</t>
  </si>
  <si>
    <t>SUME DE PLATIT AFERENTE INSTRUMENTELOR FINANCIARE DERIVATE</t>
  </si>
  <si>
    <t>4.2.</t>
  </si>
  <si>
    <t>Alte instrumente de datorie(inscrise la cota unei burse de valori din tarile de categoria A sau din Moldova)</t>
  </si>
  <si>
    <t>A</t>
  </si>
  <si>
    <t>ACTIVE FINANCIARE PASTRATE PINA LA SCADENTA</t>
  </si>
  <si>
    <t>Depozite ale clientelei la vedere si la termen:</t>
  </si>
  <si>
    <t>Garantii financiare irevocabile si neconditionate primite de la banci</t>
  </si>
  <si>
    <t xml:space="preserve">Depozite   </t>
  </si>
  <si>
    <t>DATORII FINANCIARE EVALUATE LA COST AMORTIZAT</t>
  </si>
  <si>
    <t>3.2.</t>
  </si>
  <si>
    <t>6.3.</t>
  </si>
  <si>
    <t>Nr.d/o</t>
  </si>
  <si>
    <t>pina la 1 luna inclusiv</t>
  </si>
  <si>
    <t>Denumire</t>
  </si>
  <si>
    <t>DATORII FINANCIARE INTERBANCARE</t>
  </si>
  <si>
    <t>Instrumente de datorie cu scadenta reziduala de pina la 1 an, inclusiv (emise sau garantate DE organele administratiei centrale  din tari din categoria A sau din Moldova)</t>
  </si>
  <si>
    <t>2.2.</t>
  </si>
  <si>
    <t xml:space="preserve">Active financiare la valoarea justa prin profit sau pierdere </t>
  </si>
  <si>
    <t>Instrumente de datorie cu scadenta reziduala mai mare de  1 an  (emise sau garantate organele administratiei de centrale  din tari din categoria A sau din Moldova)</t>
  </si>
  <si>
    <t>ACTIVE FINANCIARE DESEMNATE LA RECUNOASTEREA INITIALA CA FIIND EVALUATE LA VALOAREA JUSTA PRIN PROFIT SAU PIERDERE</t>
  </si>
  <si>
    <t>1.2.</t>
  </si>
  <si>
    <t>Obligatiuni de primire a creditelor, depozitelor de la banci</t>
  </si>
  <si>
    <t>4.3.</t>
  </si>
  <si>
    <t>NUMERAR</t>
  </si>
  <si>
    <t>OPERATIUNI CU CLIENTELA</t>
  </si>
  <si>
    <t>ORD 3.13 D  Lichiditatea pe benzi de scadenta (Principiul III)</t>
  </si>
  <si>
    <t>Lichiditatea efectiva ajustata (LEA)</t>
  </si>
  <si>
    <t>ANGAJAMENTE CONDITIONALE DE CREDIT</t>
  </si>
  <si>
    <t>4.3.2.</t>
  </si>
  <si>
    <t>(001- lei)</t>
  </si>
  <si>
    <t>4.6.</t>
  </si>
  <si>
    <t>5.3.</t>
  </si>
  <si>
    <t>C151A17/N00012</t>
  </si>
  <si>
    <t>din 12.01.2023</t>
  </si>
  <si>
    <t>Vicepresedinte al Comitetului de Conducere</t>
  </si>
  <si>
    <t>NOTA: Raportul este intocmit in conformitatea cu Instructiunea cu privire la modul de intocmire si prezentat de catre banci a rapoartelor in scopuri prudentiale,</t>
  </si>
  <si>
    <t xml:space="preserve"> HCA al BNM nr. 279 din 1 decembrie 2011</t>
  </si>
  <si>
    <t>Sef al Departamentului Trezorerie</t>
  </si>
  <si>
    <t>M. Stoianov</t>
  </si>
  <si>
    <t>Eugeniu Brînzila</t>
  </si>
  <si>
    <t>AGRNMD2X</t>
  </si>
  <si>
    <t>Codul Bancii</t>
  </si>
  <si>
    <t>la situatia din  30.04.2023</t>
  </si>
  <si>
    <t>(001-lei)</t>
  </si>
  <si>
    <t>11.05.2023</t>
  </si>
  <si>
    <t>Nr. d/o</t>
  </si>
  <si>
    <t>pînă la o lună inclusiv</t>
  </si>
  <si>
    <t>între o lună şi 3 luni inclusiv</t>
  </si>
  <si>
    <t>între 3 şi 6 luni inclusiv</t>
  </si>
  <si>
    <t>între 6 şi 12 luni inclusiv</t>
  </si>
  <si>
    <t>1</t>
  </si>
  <si>
    <t>2</t>
  </si>
  <si>
    <t>3</t>
  </si>
  <si>
    <t>4</t>
  </si>
  <si>
    <t>5</t>
  </si>
  <si>
    <t>Executorul şi numărul de telefon      Caraman D.  (022) 303  282</t>
  </si>
  <si>
    <t>NOTA: Raportul este întocmit în conformitate cu Instrucțiunea cu privire la modul de întocmire și prezentarea de către băncii a rapoartelor în scopuri prudențiale, HCA BNM nr.279 dibn 01.12.2011</t>
  </si>
  <si>
    <t>ORD 3.13 D  Lichiditatea pe benzi de scadenta (principiul III)</t>
  </si>
  <si>
    <t>C151A17/N00546</t>
  </si>
  <si>
    <t>Lichiditatea efectivă</t>
  </si>
  <si>
    <t>Lichiditatea necesară (LN)</t>
  </si>
  <si>
    <t>Lichiditatea efectivă ajustată (LEA)</t>
  </si>
  <si>
    <t>Principiul III (KpIII =LEA/LN)</t>
  </si>
  <si>
    <t>Vicepresedinte al comitetului de Conducere al băncii</t>
  </si>
  <si>
    <t>Macar Stoianov</t>
  </si>
  <si>
    <t>Sef al Directiei Gestiune Active si Pasive</t>
  </si>
  <si>
    <t>Olga Casapu</t>
  </si>
  <si>
    <t>la situatia din 31 mai 2023</t>
  </si>
  <si>
    <t>Executorul si numarul de telefon: Tatiana Gradinar.  (022) 304  282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</si>
</sst>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0"/>
    <numFmt numFmtId="175" formatCode="#0.0000000000"/>
    <numFmt numFmtId="176" formatCode="#0.000000000"/>
    <numFmt numFmtId="177" formatCode="#0.00000000"/>
    <numFmt numFmtId="178" formatCode="#0.0000000"/>
    <numFmt numFmtId="179" formatCode="#0.000000"/>
    <numFmt numFmtId="180" formatCode="#0.00000"/>
    <numFmt numFmtId="181" formatCode="#0.0000"/>
    <numFmt numFmtId="182" formatCode="#0.000"/>
    <numFmt numFmtId="183" formatCode="#0.00"/>
    <numFmt numFmtId="184" formatCode="#0.0"/>
    <numFmt numFmtId="185" formatCode="#0"/>
    <numFmt numFmtId="186" formatCode="#,##0.0"/>
    <numFmt numFmtId="187" formatCode="#0.000000000000000"/>
    <numFmt numFmtId="188" formatCode="#0.00000000000000"/>
    <numFmt numFmtId="189" formatCode="#0.0000000000000"/>
    <numFmt numFmtId="190" formatCode="#0.000000000000"/>
    <numFmt numFmtId="191" formatCode="0.0"/>
    <numFmt numFmtId="192" formatCode="_-* #,##0.00\ _L_e_i_-;\-* #,##0.00\ _L_e_i_-;_-* &quot;-&quot;??\ _L_e_i_-;_-@_-"/>
    <numFmt numFmtId="193" formatCode="_-* #,##0\ _L_e_i_-;\-* #,##0\ _L_e_i_-;_-* &quot;-&quot;??\ _L_e_i_-;_-@_-"/>
    <numFmt numFmtId="194" formatCode="#,##0.00_ ;\-#,##0.00\ "/>
    <numFmt numFmtId="195" formatCode="#,##0_ ;\-#,##0\ "/>
    <numFmt numFmtId="196" formatCode="* #,##0;* \-#,##0;* &quot;-&quot;??;@"/>
    <numFmt numFmtId="197" formatCode="* #,##0.0;* \-#,##0.0;* &quot;-&quot;??;@"/>
    <numFmt numFmtId="198" formatCode="#,##0.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b/>
      <sz val="12"/>
      <color rgb="FF333333"/>
      <name val="Arial"/>
      <family val="2"/>
    </font>
    <font>
      <b/>
      <sz val="14"/>
      <color rgb="FF333333"/>
      <name val="Arial"/>
      <family val="2"/>
    </font>
    <font>
      <b/>
      <sz val="10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wrapText="1"/>
      <protection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0" fontId="1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horizontal="center" wrapText="1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/>
    </xf>
    <xf numFmtId="183" fontId="0" fillId="0" borderId="17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wrapText="1"/>
      <protection/>
    </xf>
    <xf numFmtId="3" fontId="0" fillId="0" borderId="0" xfId="0" applyNumberFormat="1" applyAlignment="1">
      <alignment/>
    </xf>
    <xf numFmtId="3" fontId="0" fillId="0" borderId="14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21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7" xfId="0" applyNumberFormat="1" applyFont="1" applyFill="1" applyBorder="1" applyAlignment="1" applyProtection="1">
      <alignment horizontal="center" vertical="center" wrapText="1"/>
      <protection/>
    </xf>
    <xf numFmtId="3" fontId="1" fillId="34" borderId="14" xfId="0" applyNumberFormat="1" applyFont="1" applyFill="1" applyBorder="1" applyAlignment="1" applyProtection="1">
      <alignment horizontal="center" vertical="center" wrapText="1"/>
      <protection/>
    </xf>
    <xf numFmtId="3" fontId="1" fillId="34" borderId="14" xfId="0" applyNumberFormat="1" applyFont="1" applyFill="1" applyBorder="1" applyAlignment="1" applyProtection="1">
      <alignment horizontal="right" vertical="center" wrapText="1"/>
      <protection/>
    </xf>
    <xf numFmtId="3" fontId="1" fillId="34" borderId="22" xfId="0" applyNumberFormat="1" applyFont="1" applyFill="1" applyBorder="1" applyAlignment="1" applyProtection="1">
      <alignment horizontal="center" vertical="center" wrapText="1"/>
      <protection/>
    </xf>
    <xf numFmtId="3" fontId="1" fillId="34" borderId="21" xfId="0" applyNumberFormat="1" applyFont="1" applyFill="1" applyBorder="1" applyAlignment="1" applyProtection="1">
      <alignment horizontal="center" vertical="center" wrapText="1"/>
      <protection/>
    </xf>
    <xf numFmtId="3" fontId="0" fillId="0" borderId="23" xfId="0" applyNumberFormat="1" applyFont="1" applyFill="1" applyBorder="1" applyAlignment="1" applyProtection="1">
      <alignment horizontal="center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9" fontId="0" fillId="0" borderId="0" xfId="0" applyNumberFormat="1" applyFont="1" applyFill="1" applyBorder="1" applyAlignment="1" applyProtection="1">
      <alignment horizontal="center" vertical="center" wrapText="1"/>
      <protection/>
    </xf>
    <xf numFmtId="9" fontId="1" fillId="34" borderId="10" xfId="0" applyNumberFormat="1" applyFont="1" applyFill="1" applyBorder="1" applyAlignment="1" applyProtection="1">
      <alignment horizontal="center" vertical="center" wrapText="1"/>
      <protection/>
    </xf>
    <xf numFmtId="191" fontId="1" fillId="34" borderId="13" xfId="0" applyNumberFormat="1" applyFont="1" applyFill="1" applyBorder="1" applyAlignment="1" applyProtection="1">
      <alignment horizontal="center" vertical="center" wrapText="1"/>
      <protection/>
    </xf>
    <xf numFmtId="191" fontId="1" fillId="34" borderId="24" xfId="0" applyNumberFormat="1" applyFont="1" applyFill="1" applyBorder="1" applyAlignment="1" applyProtection="1">
      <alignment horizontal="center" vertical="center" wrapText="1"/>
      <protection/>
    </xf>
    <xf numFmtId="184" fontId="1" fillId="34" borderId="15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right" vertical="center" wrapText="1"/>
      <protection/>
    </xf>
    <xf numFmtId="186" fontId="1" fillId="34" borderId="15" xfId="0" applyNumberFormat="1" applyFont="1" applyFill="1" applyBorder="1" applyAlignment="1" applyProtection="1">
      <alignment horizontal="center" vertical="center" wrapText="1"/>
      <protection/>
    </xf>
    <xf numFmtId="184" fontId="1" fillId="34" borderId="16" xfId="0" applyNumberFormat="1" applyFont="1" applyFill="1" applyBorder="1" applyAlignment="1" applyProtection="1">
      <alignment horizontal="center" vertical="center" wrapText="1"/>
      <protection/>
    </xf>
    <xf numFmtId="9" fontId="1" fillId="34" borderId="10" xfId="0" applyNumberFormat="1" applyFont="1" applyFill="1" applyBorder="1" applyAlignment="1" applyProtection="1">
      <alignment horizontal="center" wrapText="1"/>
      <protection/>
    </xf>
    <xf numFmtId="3" fontId="1" fillId="34" borderId="10" xfId="0" applyNumberFormat="1" applyFont="1" applyFill="1" applyBorder="1" applyAlignment="1">
      <alignment/>
    </xf>
    <xf numFmtId="0" fontId="1" fillId="0" borderId="0" xfId="0" applyNumberFormat="1" applyFont="1" applyAlignment="1">
      <alignment wrapText="1"/>
    </xf>
    <xf numFmtId="0" fontId="1" fillId="34" borderId="25" xfId="0" applyNumberFormat="1" applyFont="1" applyFill="1" applyBorder="1" applyAlignment="1" applyProtection="1">
      <alignment vertical="center" wrapText="1"/>
      <protection/>
    </xf>
    <xf numFmtId="0" fontId="1" fillId="34" borderId="2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34" borderId="10" xfId="0" applyNumberFormat="1" applyFont="1" applyFill="1" applyBorder="1" applyAlignment="1" applyProtection="1">
      <alignment vertical="center" wrapText="1"/>
      <protection/>
    </xf>
    <xf numFmtId="0" fontId="1" fillId="34" borderId="17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3" fontId="1" fillId="34" borderId="21" xfId="0" applyNumberFormat="1" applyFont="1" applyFill="1" applyBorder="1" applyAlignment="1" applyProtection="1">
      <alignment horizontal="right" vertical="center" wrapText="1"/>
      <protection/>
    </xf>
    <xf numFmtId="3" fontId="1" fillId="34" borderId="29" xfId="0" applyNumberFormat="1" applyFont="1" applyFill="1" applyBorder="1" applyAlignment="1" applyProtection="1">
      <alignment horizontal="center" vertical="center" wrapText="1"/>
      <protection/>
    </xf>
    <xf numFmtId="0" fontId="4" fillId="33" borderId="27" xfId="0" applyNumberFormat="1" applyFont="1" applyFill="1" applyBorder="1" applyAlignment="1" applyProtection="1">
      <alignment horizontal="center" vertical="center" wrapText="1"/>
      <protection/>
    </xf>
    <xf numFmtId="0" fontId="5" fillId="33" borderId="28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 wrapText="1"/>
      <protection/>
    </xf>
    <xf numFmtId="184" fontId="1" fillId="34" borderId="15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9" fontId="0" fillId="0" borderId="0" xfId="0" applyNumberFormat="1" applyFont="1" applyFill="1" applyBorder="1" applyAlignment="1" applyProtection="1">
      <alignment horizontal="center" wrapText="1"/>
      <protection/>
    </xf>
    <xf numFmtId="4" fontId="1" fillId="34" borderId="15" xfId="0" applyNumberFormat="1" applyFont="1" applyFill="1" applyBorder="1" applyAlignment="1" applyProtection="1">
      <alignment horizontal="center" wrapText="1"/>
      <protection/>
    </xf>
    <xf numFmtId="186" fontId="1" fillId="34" borderId="15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3" fontId="0" fillId="0" borderId="0" xfId="0" applyNumberFormat="1" applyFont="1" applyFill="1" applyBorder="1" applyAlignment="1" applyProtection="1">
      <alignment horizontal="center" wrapText="1"/>
      <protection/>
    </xf>
    <xf numFmtId="3" fontId="0" fillId="0" borderId="23" xfId="0" applyNumberFormat="1" applyFont="1" applyFill="1" applyBorder="1" applyAlignment="1" applyProtection="1">
      <alignment horizontal="center" wrapText="1"/>
      <protection/>
    </xf>
    <xf numFmtId="3" fontId="1" fillId="34" borderId="21" xfId="0" applyNumberFormat="1" applyFont="1" applyFill="1" applyBorder="1" applyAlignment="1">
      <alignment/>
    </xf>
    <xf numFmtId="184" fontId="1" fillId="34" borderId="16" xfId="0" applyNumberFormat="1" applyFont="1" applyFill="1" applyBorder="1" applyAlignment="1" applyProtection="1">
      <alignment horizontal="center" wrapText="1"/>
      <protection/>
    </xf>
    <xf numFmtId="0" fontId="1" fillId="34" borderId="17" xfId="0" applyNumberFormat="1" applyFont="1" applyFill="1" applyBorder="1" applyAlignment="1" applyProtection="1">
      <alignment wrapText="1"/>
      <protection/>
    </xf>
    <xf numFmtId="0" fontId="1" fillId="34" borderId="17" xfId="0" applyFont="1" applyFill="1" applyBorder="1" applyAlignment="1" applyProtection="1">
      <alignment horizontal="center" wrapText="1"/>
      <protection/>
    </xf>
    <xf numFmtId="3" fontId="1" fillId="34" borderId="17" xfId="0" applyNumberFormat="1" applyFont="1" applyFill="1" applyBorder="1" applyAlignment="1" applyProtection="1">
      <alignment horizontal="center" wrapText="1"/>
      <protection/>
    </xf>
    <xf numFmtId="3" fontId="1" fillId="34" borderId="29" xfId="0" applyNumberFormat="1" applyFont="1" applyFill="1" applyBorder="1" applyAlignment="1" applyProtection="1">
      <alignment horizontal="center" wrapText="1"/>
      <protection/>
    </xf>
    <xf numFmtId="0" fontId="48" fillId="35" borderId="0" xfId="0" applyFont="1" applyFill="1" applyAlignment="1">
      <alignment horizontal="left"/>
    </xf>
    <xf numFmtId="49" fontId="49" fillId="35" borderId="0" xfId="0" applyNumberFormat="1" applyFont="1" applyFill="1" applyAlignment="1">
      <alignment horizontal="right" vertical="center"/>
    </xf>
    <xf numFmtId="49" fontId="50" fillId="36" borderId="31" xfId="0" applyNumberFormat="1" applyFont="1" applyFill="1" applyBorder="1" applyAlignment="1">
      <alignment horizontal="center" vertical="center" wrapText="1"/>
    </xf>
    <xf numFmtId="49" fontId="50" fillId="36" borderId="31" xfId="0" applyNumberFormat="1" applyFont="1" applyFill="1" applyBorder="1" applyAlignment="1">
      <alignment horizontal="center" vertical="center"/>
    </xf>
    <xf numFmtId="49" fontId="48" fillId="35" borderId="31" xfId="0" applyNumberFormat="1" applyFont="1" applyFill="1" applyBorder="1" applyAlignment="1">
      <alignment horizontal="left" vertical="center" wrapText="1"/>
    </xf>
    <xf numFmtId="49" fontId="51" fillId="35" borderId="0" xfId="0" applyNumberFormat="1" applyFont="1" applyFill="1" applyAlignment="1">
      <alignment horizontal="left" vertical="center"/>
    </xf>
    <xf numFmtId="49" fontId="48" fillId="35" borderId="31" xfId="0" applyNumberFormat="1" applyFont="1" applyFill="1" applyBorder="1" applyAlignment="1">
      <alignment horizontal="center"/>
    </xf>
    <xf numFmtId="49" fontId="48" fillId="35" borderId="0" xfId="0" applyNumberFormat="1" applyFont="1" applyFill="1" applyAlignment="1">
      <alignment horizontal="left" vertical="center"/>
    </xf>
    <xf numFmtId="0" fontId="1" fillId="34" borderId="11" xfId="0" applyNumberFormat="1" applyFont="1" applyFill="1" applyBorder="1" applyAlignment="1" applyProtection="1">
      <alignment vertical="center" wrapText="1"/>
      <protection/>
    </xf>
    <xf numFmtId="3" fontId="1" fillId="34" borderId="26" xfId="0" applyNumberFormat="1" applyFont="1" applyFill="1" applyBorder="1" applyAlignment="1" applyProtection="1">
      <alignment horizontal="center" vertical="center" wrapText="1"/>
      <protection/>
    </xf>
    <xf numFmtId="0" fontId="48" fillId="35" borderId="31" xfId="0" applyFont="1" applyFill="1" applyBorder="1" applyAlignment="1">
      <alignment horizontal="right"/>
    </xf>
    <xf numFmtId="49" fontId="48" fillId="35" borderId="3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3" fontId="1" fillId="34" borderId="10" xfId="0" applyNumberFormat="1" applyFont="1" applyFill="1" applyBorder="1" applyAlignment="1" applyProtection="1">
      <alignment horizontal="center" wrapText="1"/>
      <protection/>
    </xf>
    <xf numFmtId="3" fontId="1" fillId="34" borderId="21" xfId="0" applyNumberFormat="1" applyFont="1" applyFill="1" applyBorder="1" applyAlignment="1" applyProtection="1">
      <alignment horizont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vertical="center" wrapText="1"/>
      <protection/>
    </xf>
    <xf numFmtId="0" fontId="4" fillId="33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49" fillId="35" borderId="0" xfId="0" applyNumberFormat="1" applyFont="1" applyFill="1" applyAlignment="1">
      <alignment horizontal="right" vertical="center"/>
    </xf>
    <xf numFmtId="49" fontId="52" fillId="35" borderId="33" xfId="0" applyNumberFormat="1" applyFont="1" applyFill="1" applyBorder="1" applyAlignment="1">
      <alignment horizontal="center" vertical="center" wrapText="1"/>
    </xf>
    <xf numFmtId="49" fontId="50" fillId="35" borderId="0" xfId="0" applyNumberFormat="1" applyFont="1" applyFill="1" applyAlignment="1">
      <alignment horizontal="center" vertical="center" wrapText="1"/>
    </xf>
    <xf numFmtId="49" fontId="53" fillId="35" borderId="0" xfId="0" applyNumberFormat="1" applyFont="1" applyFill="1" applyAlignment="1">
      <alignment horizontal="center" vertical="center" wrapText="1"/>
    </xf>
    <xf numFmtId="49" fontId="51" fillId="35" borderId="0" xfId="0" applyNumberFormat="1" applyFont="1" applyFill="1" applyAlignment="1">
      <alignment horizontal="left" vertical="center"/>
    </xf>
    <xf numFmtId="49" fontId="54" fillId="35" borderId="0" xfId="0" applyNumberFormat="1" applyFont="1" applyFill="1" applyAlignment="1">
      <alignment horizontal="center" vertical="center"/>
    </xf>
    <xf numFmtId="49" fontId="48" fillId="35" borderId="0" xfId="0" applyNumberFormat="1" applyFont="1" applyFill="1" applyAlignment="1">
      <alignment horizontal="left" vertical="center"/>
    </xf>
    <xf numFmtId="49" fontId="48" fillId="35" borderId="0" xfId="0" applyNumberFormat="1" applyFont="1" applyFill="1" applyAlignment="1">
      <alignment horizontal="left" vertical="center" wrapText="1"/>
    </xf>
    <xf numFmtId="49" fontId="51" fillId="35" borderId="0" xfId="0" applyNumberFormat="1" applyFont="1" applyFill="1" applyAlignment="1">
      <alignment horizontal="right" vertical="center"/>
    </xf>
    <xf numFmtId="49" fontId="50" fillId="36" borderId="31" xfId="0" applyNumberFormat="1" applyFont="1" applyFill="1" applyBorder="1" applyAlignment="1">
      <alignment horizontal="center" vertical="center" wrapText="1"/>
    </xf>
    <xf numFmtId="49" fontId="50" fillId="36" borderId="3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" fillId="33" borderId="13" xfId="0" applyNumberFormat="1" applyFont="1" applyFill="1" applyBorder="1" applyAlignment="1" applyProtection="1">
      <alignment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21" xfId="0" applyNumberFormat="1" applyFont="1" applyFill="1" applyBorder="1" applyAlignment="1" applyProtection="1">
      <alignment wrapText="1"/>
      <protection/>
    </xf>
    <xf numFmtId="0" fontId="5" fillId="33" borderId="15" xfId="0" applyNumberFormat="1" applyFont="1" applyFill="1" applyBorder="1" applyAlignment="1" applyProtection="1">
      <alignment horizontal="center" wrapText="1"/>
      <protection/>
    </xf>
    <xf numFmtId="0" fontId="5" fillId="33" borderId="21" xfId="0" applyNumberFormat="1" applyFont="1" applyFill="1" applyBorder="1" applyAlignment="1" applyProtection="1">
      <alignment horizontal="center" wrapText="1"/>
      <protection/>
    </xf>
    <xf numFmtId="3" fontId="0" fillId="0" borderId="22" xfId="0" applyNumberFormat="1" applyFont="1" applyFill="1" applyBorder="1" applyAlignment="1" applyProtection="1">
      <alignment wrapText="1"/>
      <protection/>
    </xf>
    <xf numFmtId="183" fontId="0" fillId="0" borderId="29" xfId="0" applyNumberFormat="1" applyFont="1" applyFill="1" applyBorder="1" applyAlignment="1" applyProtection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39">
      <selection activeCell="B1" sqref="B1:N55"/>
    </sheetView>
  </sheetViews>
  <sheetFormatPr defaultColWidth="9.140625" defaultRowHeight="12.75"/>
  <cols>
    <col min="1" max="1" width="3.8515625" style="0" customWidth="1"/>
    <col min="2" max="2" width="9.140625" style="0" customWidth="1"/>
    <col min="3" max="3" width="40.00390625" style="0" customWidth="1"/>
    <col min="4" max="7" width="15.421875" style="0" bestFit="1" customWidth="1"/>
    <col min="8" max="8" width="16.421875" style="0" bestFit="1" customWidth="1"/>
    <col min="9" max="9" width="12.421875" style="0" customWidth="1"/>
    <col min="10" max="10" width="13.8515625" style="1" bestFit="1" customWidth="1"/>
    <col min="11" max="11" width="13.140625" style="1" bestFit="1" customWidth="1"/>
    <col min="12" max="12" width="18.28125" style="1" bestFit="1" customWidth="1"/>
    <col min="13" max="13" width="13.421875" style="1" bestFit="1" customWidth="1"/>
    <col min="14" max="14" width="13.8515625" style="0" bestFit="1" customWidth="1"/>
  </cols>
  <sheetData>
    <row r="1" spans="1:15" ht="12.75">
      <c r="A1" s="21" t="s">
        <v>2</v>
      </c>
      <c r="C1" s="22" t="s">
        <v>61</v>
      </c>
      <c r="D1" s="1"/>
      <c r="E1" s="1"/>
      <c r="G1" s="1"/>
      <c r="H1" s="1"/>
      <c r="I1" s="1"/>
      <c r="O1" s="1"/>
    </row>
    <row r="2" spans="1:15" ht="12.75">
      <c r="A2" s="1"/>
      <c r="C2" s="22" t="s">
        <v>63</v>
      </c>
      <c r="D2" s="1"/>
      <c r="E2" s="1"/>
      <c r="G2" s="1"/>
      <c r="H2" s="1"/>
      <c r="I2" s="1"/>
      <c r="L2" s="22" t="s">
        <v>28</v>
      </c>
      <c r="O2" s="1"/>
    </row>
    <row r="3" spans="1:15" ht="12.75">
      <c r="A3" s="1"/>
      <c r="C3" s="64"/>
      <c r="D3" s="1"/>
      <c r="E3" s="1"/>
      <c r="G3" s="1"/>
      <c r="H3" s="1"/>
      <c r="I3" s="1"/>
      <c r="L3" s="22" t="s">
        <v>27</v>
      </c>
      <c r="O3" s="1"/>
    </row>
    <row r="4" spans="1:15" ht="12.75">
      <c r="A4" s="1"/>
      <c r="C4" s="64"/>
      <c r="D4" s="1"/>
      <c r="E4" s="1"/>
      <c r="G4" s="1"/>
      <c r="H4" s="1"/>
      <c r="I4" s="1"/>
      <c r="O4" s="1"/>
    </row>
    <row r="5" spans="1:15" ht="12.75">
      <c r="A5" s="1"/>
      <c r="C5" s="1"/>
      <c r="D5" s="1"/>
      <c r="E5" s="1"/>
      <c r="G5" s="1"/>
      <c r="H5" s="1"/>
      <c r="I5" s="1"/>
      <c r="O5" s="1"/>
    </row>
    <row r="6" spans="1:15" ht="12.75">
      <c r="A6" s="1"/>
      <c r="C6" s="1"/>
      <c r="D6" s="1"/>
      <c r="E6" s="1"/>
      <c r="G6" s="1"/>
      <c r="H6" s="1"/>
      <c r="I6" s="1"/>
      <c r="O6" s="1"/>
    </row>
    <row r="7" spans="1:15" ht="12.75">
      <c r="A7" s="1"/>
      <c r="B7" s="7" t="s">
        <v>30</v>
      </c>
      <c r="C7" s="1"/>
      <c r="D7" s="1"/>
      <c r="E7" s="1"/>
      <c r="G7" s="1"/>
      <c r="H7" s="1"/>
      <c r="I7" s="1"/>
      <c r="O7" s="1"/>
    </row>
    <row r="8" spans="1:15" ht="12.75">
      <c r="A8" s="1"/>
      <c r="C8" s="57" t="s">
        <v>160</v>
      </c>
      <c r="D8" s="1"/>
      <c r="E8" s="1"/>
      <c r="G8" s="1"/>
      <c r="H8" s="1"/>
      <c r="I8" s="1"/>
      <c r="O8" s="1"/>
    </row>
    <row r="9" spans="1:15" ht="13.5" thickBot="1">
      <c r="A9" s="1"/>
      <c r="C9" s="1"/>
      <c r="D9" s="1"/>
      <c r="E9" s="1"/>
      <c r="G9" s="1"/>
      <c r="H9" s="1"/>
      <c r="I9" s="1"/>
      <c r="L9" s="24" t="s">
        <v>122</v>
      </c>
      <c r="O9" s="1"/>
    </row>
    <row r="10" spans="1:16" ht="54" customHeight="1">
      <c r="A10" s="112"/>
      <c r="B10" s="110" t="s">
        <v>104</v>
      </c>
      <c r="C10" s="107" t="s">
        <v>79</v>
      </c>
      <c r="D10" s="107" t="s">
        <v>92</v>
      </c>
      <c r="E10" s="107"/>
      <c r="F10" s="107"/>
      <c r="G10" s="107"/>
      <c r="H10" s="108"/>
      <c r="I10" s="108" t="s">
        <v>13</v>
      </c>
      <c r="J10" s="107" t="s">
        <v>20</v>
      </c>
      <c r="K10" s="107"/>
      <c r="L10" s="107"/>
      <c r="M10" s="107"/>
      <c r="N10" s="113"/>
      <c r="O10" s="46"/>
      <c r="P10" s="29"/>
    </row>
    <row r="11" spans="1:15" ht="45" customHeight="1">
      <c r="A11" s="112"/>
      <c r="B11" s="111"/>
      <c r="C11" s="109"/>
      <c r="D11" s="2" t="s">
        <v>105</v>
      </c>
      <c r="E11" s="25" t="s">
        <v>49</v>
      </c>
      <c r="F11" s="25" t="s">
        <v>60</v>
      </c>
      <c r="G11" s="25" t="s">
        <v>53</v>
      </c>
      <c r="H11" s="26" t="s">
        <v>88</v>
      </c>
      <c r="I11" s="109"/>
      <c r="J11" s="27" t="s">
        <v>105</v>
      </c>
      <c r="K11" s="28" t="s">
        <v>49</v>
      </c>
      <c r="L11" s="28" t="s">
        <v>60</v>
      </c>
      <c r="M11" s="28" t="s">
        <v>53</v>
      </c>
      <c r="N11" s="66" t="s">
        <v>88</v>
      </c>
      <c r="O11" s="46"/>
    </row>
    <row r="12" spans="1:15" ht="13.5" thickBot="1">
      <c r="A12" s="1"/>
      <c r="B12" s="67" t="s">
        <v>96</v>
      </c>
      <c r="C12" s="5" t="s">
        <v>62</v>
      </c>
      <c r="D12" s="5">
        <v>1</v>
      </c>
      <c r="E12" s="4">
        <v>2</v>
      </c>
      <c r="F12" s="4">
        <v>3</v>
      </c>
      <c r="G12" s="4">
        <v>4</v>
      </c>
      <c r="H12" s="4">
        <v>5</v>
      </c>
      <c r="I12" s="5">
        <v>6</v>
      </c>
      <c r="J12" s="5">
        <v>7</v>
      </c>
      <c r="K12" s="5">
        <v>8</v>
      </c>
      <c r="L12" s="5">
        <v>9</v>
      </c>
      <c r="M12" s="5">
        <v>10</v>
      </c>
      <c r="N12" s="68">
        <v>11</v>
      </c>
      <c r="O12" s="46"/>
    </row>
    <row r="13" spans="1:15" ht="19.5" customHeight="1">
      <c r="A13" s="1"/>
      <c r="B13" s="49">
        <v>1</v>
      </c>
      <c r="C13" s="58" t="s">
        <v>116</v>
      </c>
      <c r="D13" s="39">
        <v>1454807383</v>
      </c>
      <c r="E13" s="40" t="s">
        <v>1</v>
      </c>
      <c r="F13" s="39" t="s">
        <v>1</v>
      </c>
      <c r="G13" s="39" t="s">
        <v>1</v>
      </c>
      <c r="H13" s="39" t="s">
        <v>1</v>
      </c>
      <c r="I13" s="39">
        <v>1</v>
      </c>
      <c r="J13" s="40">
        <f>D13*I13</f>
        <v>1454807383</v>
      </c>
      <c r="K13" s="39" t="s">
        <v>1</v>
      </c>
      <c r="L13" s="39" t="s">
        <v>1</v>
      </c>
      <c r="M13" s="39" t="s">
        <v>1</v>
      </c>
      <c r="N13" s="41" t="s">
        <v>1</v>
      </c>
      <c r="O13" s="46"/>
    </row>
    <row r="14" spans="1:15" ht="19.5" customHeight="1">
      <c r="A14" s="1"/>
      <c r="B14" s="50">
        <v>2</v>
      </c>
      <c r="C14" s="59" t="s">
        <v>75</v>
      </c>
      <c r="D14" s="37" t="s">
        <v>1</v>
      </c>
      <c r="E14" s="37" t="s">
        <v>1</v>
      </c>
      <c r="F14" s="37" t="s">
        <v>1</v>
      </c>
      <c r="G14" s="37" t="s">
        <v>1</v>
      </c>
      <c r="H14" s="37" t="s">
        <v>1</v>
      </c>
      <c r="I14" s="37" t="s">
        <v>1</v>
      </c>
      <c r="J14" s="37" t="s">
        <v>1</v>
      </c>
      <c r="K14" s="37" t="s">
        <v>1</v>
      </c>
      <c r="L14" s="37" t="s">
        <v>1</v>
      </c>
      <c r="M14" s="37" t="s">
        <v>1</v>
      </c>
      <c r="N14" s="42" t="s">
        <v>1</v>
      </c>
      <c r="O14" s="46"/>
    </row>
    <row r="15" spans="1:15" ht="19.5" customHeight="1">
      <c r="A15" s="1"/>
      <c r="B15" s="20" t="s">
        <v>21</v>
      </c>
      <c r="C15" s="60" t="s">
        <v>19</v>
      </c>
      <c r="D15" s="36">
        <v>7819286217.37</v>
      </c>
      <c r="E15" s="35" t="s">
        <v>1</v>
      </c>
      <c r="F15" s="36" t="s">
        <v>1</v>
      </c>
      <c r="G15" s="36" t="s">
        <v>1</v>
      </c>
      <c r="H15" s="36" t="s">
        <v>1</v>
      </c>
      <c r="I15" s="47">
        <v>1</v>
      </c>
      <c r="J15" s="35">
        <f>D15*I15</f>
        <v>7819286217.37</v>
      </c>
      <c r="K15" s="36" t="s">
        <v>1</v>
      </c>
      <c r="L15" s="36" t="s">
        <v>1</v>
      </c>
      <c r="M15" s="36" t="s">
        <v>1</v>
      </c>
      <c r="N15" s="43" t="s">
        <v>1</v>
      </c>
      <c r="O15" s="1"/>
    </row>
    <row r="16" spans="1:15" ht="21" customHeight="1">
      <c r="A16" s="1"/>
      <c r="B16" s="20" t="s">
        <v>109</v>
      </c>
      <c r="C16" s="60" t="s">
        <v>44</v>
      </c>
      <c r="D16" s="36">
        <v>169065810</v>
      </c>
      <c r="E16" s="35" t="s">
        <v>1</v>
      </c>
      <c r="F16" s="36" t="s">
        <v>1</v>
      </c>
      <c r="G16" s="36" t="s">
        <v>1</v>
      </c>
      <c r="H16" s="36" t="s">
        <v>1</v>
      </c>
      <c r="I16" s="47">
        <v>1</v>
      </c>
      <c r="J16" s="35">
        <f>D16*I16</f>
        <v>169065810</v>
      </c>
      <c r="K16" s="36" t="s">
        <v>1</v>
      </c>
      <c r="L16" s="36" t="s">
        <v>1</v>
      </c>
      <c r="M16" s="36" t="s">
        <v>1</v>
      </c>
      <c r="N16" s="43" t="s">
        <v>1</v>
      </c>
      <c r="O16" s="46"/>
    </row>
    <row r="17" spans="1:15" ht="51">
      <c r="A17" s="1"/>
      <c r="B17" s="20" t="s">
        <v>66</v>
      </c>
      <c r="C17" s="60" t="s">
        <v>90</v>
      </c>
      <c r="D17" s="36">
        <v>5371019369</v>
      </c>
      <c r="E17" s="35">
        <v>56516867</v>
      </c>
      <c r="F17" s="35">
        <v>0</v>
      </c>
      <c r="G17" s="35">
        <v>0</v>
      </c>
      <c r="H17" s="35">
        <v>0</v>
      </c>
      <c r="I17" s="47">
        <v>1</v>
      </c>
      <c r="J17" s="35">
        <f>D17*I17</f>
        <v>5371019369</v>
      </c>
      <c r="K17" s="35">
        <f>E17*I17</f>
        <v>56516867</v>
      </c>
      <c r="L17" s="35">
        <f>F17*I17</f>
        <v>0</v>
      </c>
      <c r="M17" s="35">
        <f>G17*I17</f>
        <v>0</v>
      </c>
      <c r="N17" s="44">
        <f>H17*I17</f>
        <v>0</v>
      </c>
      <c r="O17" s="46"/>
    </row>
    <row r="18" spans="1:15" ht="24.75" customHeight="1">
      <c r="A18" s="1"/>
      <c r="B18" s="51">
        <v>3</v>
      </c>
      <c r="C18" s="100" t="s">
        <v>117</v>
      </c>
      <c r="D18" s="101" t="s">
        <v>1</v>
      </c>
      <c r="E18" s="37" t="s">
        <v>1</v>
      </c>
      <c r="F18" s="37" t="s">
        <v>1</v>
      </c>
      <c r="G18" s="37" t="s">
        <v>1</v>
      </c>
      <c r="H18" s="37" t="s">
        <v>1</v>
      </c>
      <c r="I18" s="101" t="s">
        <v>1</v>
      </c>
      <c r="J18" s="37" t="s">
        <v>1</v>
      </c>
      <c r="K18" s="37" t="s">
        <v>1</v>
      </c>
      <c r="L18" s="37" t="s">
        <v>1</v>
      </c>
      <c r="M18" s="37" t="s">
        <v>1</v>
      </c>
      <c r="N18" s="42" t="s">
        <v>1</v>
      </c>
      <c r="O18" s="46"/>
    </row>
    <row r="19" spans="1:15" ht="18" customHeight="1">
      <c r="A19" s="1"/>
      <c r="B19" s="20" t="s">
        <v>31</v>
      </c>
      <c r="C19" s="60" t="s">
        <v>54</v>
      </c>
      <c r="D19" s="36">
        <v>0</v>
      </c>
      <c r="E19" s="35">
        <v>0</v>
      </c>
      <c r="F19" s="35">
        <v>0</v>
      </c>
      <c r="G19" s="35">
        <v>0</v>
      </c>
      <c r="H19" s="35">
        <v>0</v>
      </c>
      <c r="I19" s="47">
        <v>0.9</v>
      </c>
      <c r="J19" s="35">
        <f>D19*I19</f>
        <v>0</v>
      </c>
      <c r="K19" s="35">
        <f>E19*I19</f>
        <v>0</v>
      </c>
      <c r="L19" s="35">
        <f>F19*I19</f>
        <v>0</v>
      </c>
      <c r="M19" s="35">
        <f>G19*I19</f>
        <v>0</v>
      </c>
      <c r="N19" s="44">
        <f>H19*I19</f>
        <v>0</v>
      </c>
      <c r="O19" s="46"/>
    </row>
    <row r="20" spans="1:15" ht="23.25" customHeight="1">
      <c r="A20" s="1"/>
      <c r="B20" s="20" t="s">
        <v>102</v>
      </c>
      <c r="C20" s="60" t="s">
        <v>25</v>
      </c>
      <c r="D20" s="36">
        <v>873005722</v>
      </c>
      <c r="E20" s="35">
        <v>1281100985</v>
      </c>
      <c r="F20" s="35">
        <v>2185919399</v>
      </c>
      <c r="G20" s="35">
        <v>3527568797</v>
      </c>
      <c r="H20" s="35">
        <v>14249868533</v>
      </c>
      <c r="I20" s="47">
        <v>0.9</v>
      </c>
      <c r="J20" s="35">
        <f>D20*I20</f>
        <v>785705149.8000001</v>
      </c>
      <c r="K20" s="35">
        <f>E20*I20</f>
        <v>1152990886.5</v>
      </c>
      <c r="L20" s="35">
        <f>F20*I20</f>
        <v>1967327459.1000001</v>
      </c>
      <c r="M20" s="35">
        <f>G20*I20</f>
        <v>3174811917.3</v>
      </c>
      <c r="N20" s="44">
        <f>H20*I20</f>
        <v>12824881679.7</v>
      </c>
      <c r="O20" s="46"/>
    </row>
    <row r="21" spans="1:15" ht="25.5">
      <c r="A21" s="1"/>
      <c r="B21" s="51">
        <v>4</v>
      </c>
      <c r="C21" s="61" t="s">
        <v>58</v>
      </c>
      <c r="D21" s="37" t="s">
        <v>1</v>
      </c>
      <c r="E21" s="37" t="s">
        <v>1</v>
      </c>
      <c r="F21" s="37" t="s">
        <v>1</v>
      </c>
      <c r="G21" s="37" t="s">
        <v>1</v>
      </c>
      <c r="H21" s="37" t="s">
        <v>1</v>
      </c>
      <c r="I21" s="37" t="s">
        <v>1</v>
      </c>
      <c r="J21" s="37" t="s">
        <v>1</v>
      </c>
      <c r="K21" s="37" t="s">
        <v>1</v>
      </c>
      <c r="L21" s="37" t="s">
        <v>1</v>
      </c>
      <c r="M21" s="37" t="s">
        <v>1</v>
      </c>
      <c r="N21" s="42" t="s">
        <v>1</v>
      </c>
      <c r="O21" s="46"/>
    </row>
    <row r="22" spans="1:15" ht="38.25">
      <c r="A22" s="1"/>
      <c r="B22" s="20" t="s">
        <v>37</v>
      </c>
      <c r="C22" s="60" t="s">
        <v>9</v>
      </c>
      <c r="D22" s="36">
        <v>0</v>
      </c>
      <c r="E22" s="35">
        <v>0</v>
      </c>
      <c r="F22" s="35">
        <v>0</v>
      </c>
      <c r="G22" s="35">
        <v>0</v>
      </c>
      <c r="H22" s="35">
        <v>0</v>
      </c>
      <c r="I22" s="47">
        <v>0.5</v>
      </c>
      <c r="J22" s="35">
        <f>D22*I22</f>
        <v>0</v>
      </c>
      <c r="K22" s="35">
        <f>E22*I22</f>
        <v>0</v>
      </c>
      <c r="L22" s="35">
        <f>F22*I22</f>
        <v>0</v>
      </c>
      <c r="M22" s="35">
        <f>G22*I22</f>
        <v>0</v>
      </c>
      <c r="N22" s="44">
        <f>H22*I22</f>
        <v>0</v>
      </c>
      <c r="O22" s="46"/>
    </row>
    <row r="23" spans="1:15" ht="76.5">
      <c r="A23" s="1"/>
      <c r="B23" s="20" t="s">
        <v>94</v>
      </c>
      <c r="C23" s="60" t="s">
        <v>4</v>
      </c>
      <c r="D23" s="36">
        <v>0</v>
      </c>
      <c r="E23" s="35">
        <v>0</v>
      </c>
      <c r="F23" s="35">
        <v>0</v>
      </c>
      <c r="G23" s="35">
        <v>0</v>
      </c>
      <c r="H23" s="35" t="s">
        <v>1</v>
      </c>
      <c r="I23" s="47">
        <v>0.95</v>
      </c>
      <c r="J23" s="35">
        <f>D23*I23</f>
        <v>0</v>
      </c>
      <c r="K23" s="35">
        <f>E23*I23</f>
        <v>0</v>
      </c>
      <c r="L23" s="35">
        <f>F23*I23</f>
        <v>0</v>
      </c>
      <c r="M23" s="35">
        <f>G23*I23</f>
        <v>0</v>
      </c>
      <c r="N23" s="43" t="s">
        <v>1</v>
      </c>
      <c r="O23" s="46"/>
    </row>
    <row r="24" spans="1:15" ht="76.5">
      <c r="A24" s="1"/>
      <c r="B24" s="20" t="s">
        <v>115</v>
      </c>
      <c r="C24" s="60" t="s">
        <v>32</v>
      </c>
      <c r="D24" s="36" t="s">
        <v>1</v>
      </c>
      <c r="E24" s="36" t="s">
        <v>1</v>
      </c>
      <c r="F24" s="36" t="s">
        <v>1</v>
      </c>
      <c r="G24" s="36" t="s">
        <v>1</v>
      </c>
      <c r="H24" s="36">
        <v>0</v>
      </c>
      <c r="I24" s="47">
        <v>0.9</v>
      </c>
      <c r="J24" s="36" t="s">
        <v>1</v>
      </c>
      <c r="K24" s="36" t="s">
        <v>1</v>
      </c>
      <c r="L24" s="36" t="s">
        <v>1</v>
      </c>
      <c r="M24" s="36" t="s">
        <v>1</v>
      </c>
      <c r="N24" s="44">
        <f>H24*I24</f>
        <v>0</v>
      </c>
      <c r="O24" s="46"/>
    </row>
    <row r="25" spans="1:15" ht="23.25" customHeight="1">
      <c r="A25" s="1"/>
      <c r="B25" s="20" t="s">
        <v>43</v>
      </c>
      <c r="C25" s="60" t="s">
        <v>72</v>
      </c>
      <c r="D25" s="36">
        <v>0</v>
      </c>
      <c r="E25" s="35">
        <v>0</v>
      </c>
      <c r="F25" s="35">
        <v>0</v>
      </c>
      <c r="G25" s="35">
        <v>0</v>
      </c>
      <c r="H25" s="35">
        <v>0</v>
      </c>
      <c r="I25" s="47">
        <v>1</v>
      </c>
      <c r="J25" s="35">
        <f>D25*I25</f>
        <v>0</v>
      </c>
      <c r="K25" s="35">
        <f>E25*I25</f>
        <v>0</v>
      </c>
      <c r="L25" s="35">
        <f>F25*I25</f>
        <v>0</v>
      </c>
      <c r="M25" s="35">
        <f>G25*I25</f>
        <v>0</v>
      </c>
      <c r="N25" s="44">
        <f>H25*I25</f>
        <v>0</v>
      </c>
      <c r="O25" s="46"/>
    </row>
    <row r="26" spans="1:15" ht="38.25">
      <c r="A26" s="1"/>
      <c r="B26" s="20" t="s">
        <v>6</v>
      </c>
      <c r="C26" s="60" t="s">
        <v>39</v>
      </c>
      <c r="D26" s="36">
        <v>0</v>
      </c>
      <c r="E26" s="35">
        <v>0</v>
      </c>
      <c r="F26" s="35">
        <v>0</v>
      </c>
      <c r="G26" s="35">
        <v>0</v>
      </c>
      <c r="H26" s="35">
        <v>0</v>
      </c>
      <c r="I26" s="47">
        <v>0.6</v>
      </c>
      <c r="J26" s="35">
        <f>D26*I26</f>
        <v>0</v>
      </c>
      <c r="K26" s="35">
        <f>E26*I26</f>
        <v>0</v>
      </c>
      <c r="L26" s="35">
        <f>F26*I26</f>
        <v>0</v>
      </c>
      <c r="M26" s="35">
        <f>G26*I26</f>
        <v>0</v>
      </c>
      <c r="N26" s="44">
        <f>H26*I26</f>
        <v>0</v>
      </c>
      <c r="O26" s="46"/>
    </row>
    <row r="27" spans="1:15" ht="51">
      <c r="A27" s="1"/>
      <c r="B27" s="51">
        <v>5</v>
      </c>
      <c r="C27" s="61" t="s">
        <v>112</v>
      </c>
      <c r="D27" s="37" t="s">
        <v>1</v>
      </c>
      <c r="E27" s="37" t="s">
        <v>1</v>
      </c>
      <c r="F27" s="37" t="s">
        <v>1</v>
      </c>
      <c r="G27" s="37" t="s">
        <v>1</v>
      </c>
      <c r="H27" s="37" t="s">
        <v>1</v>
      </c>
      <c r="I27" s="37" t="s">
        <v>1</v>
      </c>
      <c r="J27" s="37" t="s">
        <v>1</v>
      </c>
      <c r="K27" s="37" t="s">
        <v>1</v>
      </c>
      <c r="L27" s="37" t="s">
        <v>1</v>
      </c>
      <c r="M27" s="37" t="s">
        <v>1</v>
      </c>
      <c r="N27" s="42" t="s">
        <v>1</v>
      </c>
      <c r="O27" s="46"/>
    </row>
    <row r="28" spans="1:15" ht="38.25">
      <c r="A28" s="1"/>
      <c r="B28" s="20" t="s">
        <v>42</v>
      </c>
      <c r="C28" s="60" t="s">
        <v>9</v>
      </c>
      <c r="D28" s="36">
        <v>0</v>
      </c>
      <c r="E28" s="35">
        <v>0</v>
      </c>
      <c r="F28" s="35">
        <v>0</v>
      </c>
      <c r="G28" s="35">
        <v>0</v>
      </c>
      <c r="H28" s="35">
        <v>0</v>
      </c>
      <c r="I28" s="47">
        <v>0.5</v>
      </c>
      <c r="J28" s="35">
        <f>D28*I28</f>
        <v>0</v>
      </c>
      <c r="K28" s="35">
        <f>E28*I28</f>
        <v>0</v>
      </c>
      <c r="L28" s="35">
        <f>F28*I28</f>
        <v>0</v>
      </c>
      <c r="M28" s="35">
        <f>G28*I28</f>
        <v>0</v>
      </c>
      <c r="N28" s="44">
        <f>H28*I28</f>
        <v>0</v>
      </c>
      <c r="O28" s="46"/>
    </row>
    <row r="29" spans="1:15" ht="76.5">
      <c r="A29" s="1"/>
      <c r="B29" s="20" t="s">
        <v>86</v>
      </c>
      <c r="C29" s="60" t="s">
        <v>4</v>
      </c>
      <c r="D29" s="36">
        <v>0</v>
      </c>
      <c r="E29" s="35">
        <v>0</v>
      </c>
      <c r="F29" s="35">
        <v>0</v>
      </c>
      <c r="G29" s="35">
        <v>0</v>
      </c>
      <c r="H29" s="35" t="s">
        <v>1</v>
      </c>
      <c r="I29" s="47">
        <v>0.95</v>
      </c>
      <c r="J29" s="35">
        <f>D29*I29</f>
        <v>0</v>
      </c>
      <c r="K29" s="35">
        <f>E29*I29</f>
        <v>0</v>
      </c>
      <c r="L29" s="35">
        <f>F29*I29</f>
        <v>0</v>
      </c>
      <c r="M29" s="35">
        <f>G29*I29</f>
        <v>0</v>
      </c>
      <c r="N29" s="43" t="s">
        <v>1</v>
      </c>
      <c r="O29" s="46"/>
    </row>
    <row r="30" spans="1:15" ht="51">
      <c r="A30" s="1"/>
      <c r="B30" s="20" t="s">
        <v>124</v>
      </c>
      <c r="C30" s="60" t="s">
        <v>111</v>
      </c>
      <c r="D30" s="36" t="s">
        <v>1</v>
      </c>
      <c r="E30" s="36" t="s">
        <v>1</v>
      </c>
      <c r="F30" s="36" t="s">
        <v>1</v>
      </c>
      <c r="G30" s="36" t="s">
        <v>1</v>
      </c>
      <c r="H30" s="36">
        <v>0</v>
      </c>
      <c r="I30" s="47">
        <v>0.9</v>
      </c>
      <c r="J30" s="36" t="s">
        <v>1</v>
      </c>
      <c r="K30" s="36" t="s">
        <v>1</v>
      </c>
      <c r="L30" s="36" t="s">
        <v>1</v>
      </c>
      <c r="M30" s="36" t="s">
        <v>1</v>
      </c>
      <c r="N30" s="44">
        <f>H30*I30</f>
        <v>0</v>
      </c>
      <c r="O30" s="46"/>
    </row>
    <row r="31" spans="1:15" ht="23.25" customHeight="1">
      <c r="A31" s="1"/>
      <c r="B31" s="20" t="s">
        <v>36</v>
      </c>
      <c r="C31" s="60" t="s">
        <v>72</v>
      </c>
      <c r="D31" s="36">
        <v>0</v>
      </c>
      <c r="E31" s="35">
        <v>0</v>
      </c>
      <c r="F31" s="35">
        <v>0</v>
      </c>
      <c r="G31" s="35">
        <v>0</v>
      </c>
      <c r="H31" s="35">
        <v>0</v>
      </c>
      <c r="I31" s="47">
        <v>1</v>
      </c>
      <c r="J31" s="35">
        <f>D31*I31</f>
        <v>0</v>
      </c>
      <c r="K31" s="35">
        <f>E31*I31</f>
        <v>0</v>
      </c>
      <c r="L31" s="35">
        <f>F31*I31</f>
        <v>0</v>
      </c>
      <c r="M31" s="35">
        <f>G31*I31</f>
        <v>0</v>
      </c>
      <c r="N31" s="44">
        <f>H31*I31</f>
        <v>0</v>
      </c>
      <c r="O31" s="46"/>
    </row>
    <row r="32" spans="1:15" ht="38.25">
      <c r="A32" s="1"/>
      <c r="B32" s="20" t="s">
        <v>12</v>
      </c>
      <c r="C32" s="60" t="s">
        <v>95</v>
      </c>
      <c r="D32" s="36">
        <v>0</v>
      </c>
      <c r="E32" s="35">
        <v>0</v>
      </c>
      <c r="F32" s="35">
        <v>0</v>
      </c>
      <c r="G32" s="35">
        <v>0</v>
      </c>
      <c r="H32" s="35">
        <v>0</v>
      </c>
      <c r="I32" s="47">
        <v>0.6</v>
      </c>
      <c r="J32" s="35">
        <f>D32*I32</f>
        <v>0</v>
      </c>
      <c r="K32" s="35">
        <f>E32*I32</f>
        <v>0</v>
      </c>
      <c r="L32" s="35">
        <f>F32*I32</f>
        <v>0</v>
      </c>
      <c r="M32" s="35">
        <f>G32*I32</f>
        <v>0</v>
      </c>
      <c r="N32" s="44">
        <f>H32*I32</f>
        <v>0</v>
      </c>
      <c r="O32" s="46"/>
    </row>
    <row r="33" spans="1:15" ht="25.5">
      <c r="A33" s="1"/>
      <c r="B33" s="51">
        <v>6</v>
      </c>
      <c r="C33" s="61" t="s">
        <v>65</v>
      </c>
      <c r="D33" s="37" t="s">
        <v>1</v>
      </c>
      <c r="E33" s="37" t="s">
        <v>1</v>
      </c>
      <c r="F33" s="37" t="s">
        <v>1</v>
      </c>
      <c r="G33" s="37" t="s">
        <v>1</v>
      </c>
      <c r="H33" s="37" t="s">
        <v>1</v>
      </c>
      <c r="I33" s="37" t="s">
        <v>1</v>
      </c>
      <c r="J33" s="37" t="s">
        <v>1</v>
      </c>
      <c r="K33" s="37" t="s">
        <v>1</v>
      </c>
      <c r="L33" s="37" t="s">
        <v>1</v>
      </c>
      <c r="M33" s="37" t="s">
        <v>1</v>
      </c>
      <c r="N33" s="42" t="s">
        <v>1</v>
      </c>
      <c r="O33" s="46"/>
    </row>
    <row r="34" spans="1:15" ht="38.25">
      <c r="A34" s="1"/>
      <c r="B34" s="20" t="s">
        <v>52</v>
      </c>
      <c r="C34" s="60" t="s">
        <v>45</v>
      </c>
      <c r="D34" s="36">
        <v>148562970</v>
      </c>
      <c r="E34" s="35">
        <v>0</v>
      </c>
      <c r="F34" s="35">
        <v>0</v>
      </c>
      <c r="G34" s="35">
        <v>0</v>
      </c>
      <c r="H34" s="35">
        <v>0</v>
      </c>
      <c r="I34" s="47">
        <v>0.5</v>
      </c>
      <c r="J34" s="35">
        <f>D34*I34</f>
        <v>74281485</v>
      </c>
      <c r="K34" s="35">
        <f>E34*I34</f>
        <v>0</v>
      </c>
      <c r="L34" s="35">
        <f>F34*I34</f>
        <v>0</v>
      </c>
      <c r="M34" s="35">
        <f>G34*I34</f>
        <v>0</v>
      </c>
      <c r="N34" s="44">
        <f>H34*I34</f>
        <v>0</v>
      </c>
      <c r="O34" s="46"/>
    </row>
    <row r="35" spans="1:15" ht="76.5">
      <c r="A35" s="1"/>
      <c r="B35" s="20" t="s">
        <v>81</v>
      </c>
      <c r="C35" s="60" t="s">
        <v>74</v>
      </c>
      <c r="D35" s="36">
        <v>863013171</v>
      </c>
      <c r="E35" s="35">
        <v>1161694815</v>
      </c>
      <c r="F35" s="35">
        <v>1426064209</v>
      </c>
      <c r="G35" s="35">
        <v>1551984815</v>
      </c>
      <c r="H35" s="35" t="s">
        <v>1</v>
      </c>
      <c r="I35" s="47">
        <v>0.95</v>
      </c>
      <c r="J35" s="35">
        <f>D35*I35</f>
        <v>819862512.4499999</v>
      </c>
      <c r="K35" s="35">
        <f>E35*I35</f>
        <v>1103610074.25</v>
      </c>
      <c r="L35" s="35">
        <f>F35*I35</f>
        <v>1354760998.55</v>
      </c>
      <c r="M35" s="35">
        <f>G35*I35</f>
        <v>1474385574.25</v>
      </c>
      <c r="N35" s="43" t="s">
        <v>1</v>
      </c>
      <c r="O35" s="46"/>
    </row>
    <row r="36" spans="1:15" ht="76.5">
      <c r="A36" s="1"/>
      <c r="B36" s="20" t="s">
        <v>103</v>
      </c>
      <c r="C36" s="60" t="s">
        <v>48</v>
      </c>
      <c r="D36" s="36" t="s">
        <v>1</v>
      </c>
      <c r="E36" s="36" t="s">
        <v>1</v>
      </c>
      <c r="F36" s="36" t="s">
        <v>1</v>
      </c>
      <c r="G36" s="36" t="s">
        <v>1</v>
      </c>
      <c r="H36" s="36">
        <v>192921063</v>
      </c>
      <c r="I36" s="47">
        <v>0.9</v>
      </c>
      <c r="J36" s="36" t="s">
        <v>1</v>
      </c>
      <c r="K36" s="36" t="s">
        <v>1</v>
      </c>
      <c r="L36" s="36" t="s">
        <v>1</v>
      </c>
      <c r="M36" s="36" t="s">
        <v>1</v>
      </c>
      <c r="N36" s="44">
        <f>H36*I36</f>
        <v>173628956.70000002</v>
      </c>
      <c r="O36" s="46"/>
    </row>
    <row r="37" spans="1:15" ht="22.5" customHeight="1">
      <c r="A37" s="1"/>
      <c r="B37" s="20" t="s">
        <v>59</v>
      </c>
      <c r="C37" s="60" t="s">
        <v>72</v>
      </c>
      <c r="D37" s="36">
        <v>0</v>
      </c>
      <c r="E37" s="35">
        <v>0</v>
      </c>
      <c r="F37" s="35">
        <v>0</v>
      </c>
      <c r="G37" s="35">
        <v>0</v>
      </c>
      <c r="H37" s="35">
        <v>0</v>
      </c>
      <c r="I37" s="47">
        <v>1</v>
      </c>
      <c r="J37" s="35">
        <f>D37*I37</f>
        <v>0</v>
      </c>
      <c r="K37" s="35">
        <f>E37*I37</f>
        <v>0</v>
      </c>
      <c r="L37" s="35">
        <f>F37*I37</f>
        <v>0</v>
      </c>
      <c r="M37" s="35">
        <f>G37*I37</f>
        <v>0</v>
      </c>
      <c r="N37" s="44">
        <f>H37*I37</f>
        <v>0</v>
      </c>
      <c r="O37" s="46"/>
    </row>
    <row r="38" spans="1:15" ht="38.25">
      <c r="A38" s="1"/>
      <c r="B38" s="20" t="s">
        <v>24</v>
      </c>
      <c r="C38" s="60" t="s">
        <v>14</v>
      </c>
      <c r="D38" s="36">
        <v>0</v>
      </c>
      <c r="E38" s="35">
        <v>0</v>
      </c>
      <c r="F38" s="35">
        <v>0</v>
      </c>
      <c r="G38" s="35">
        <v>0</v>
      </c>
      <c r="H38" s="35">
        <v>0</v>
      </c>
      <c r="I38" s="47">
        <v>0.6</v>
      </c>
      <c r="J38" s="35">
        <f>D38*I38</f>
        <v>0</v>
      </c>
      <c r="K38" s="35">
        <f>E38*I38</f>
        <v>0</v>
      </c>
      <c r="L38" s="35">
        <f>F38*I38</f>
        <v>0</v>
      </c>
      <c r="M38" s="35">
        <f>G38*I38</f>
        <v>0</v>
      </c>
      <c r="N38" s="44">
        <f>H38*I38</f>
        <v>0</v>
      </c>
      <c r="O38" s="46"/>
    </row>
    <row r="39" spans="1:15" ht="25.5">
      <c r="A39" s="1"/>
      <c r="B39" s="51">
        <v>7</v>
      </c>
      <c r="C39" s="61" t="s">
        <v>97</v>
      </c>
      <c r="D39" s="37" t="s">
        <v>1</v>
      </c>
      <c r="E39" s="37" t="s">
        <v>1</v>
      </c>
      <c r="F39" s="37" t="s">
        <v>1</v>
      </c>
      <c r="G39" s="37" t="s">
        <v>1</v>
      </c>
      <c r="H39" s="37" t="s">
        <v>1</v>
      </c>
      <c r="I39" s="48" t="s">
        <v>1</v>
      </c>
      <c r="J39" s="37" t="s">
        <v>1</v>
      </c>
      <c r="K39" s="37" t="s">
        <v>1</v>
      </c>
      <c r="L39" s="37" t="s">
        <v>1</v>
      </c>
      <c r="M39" s="37" t="s">
        <v>1</v>
      </c>
      <c r="N39" s="42" t="s">
        <v>1</v>
      </c>
      <c r="O39" s="46"/>
    </row>
    <row r="40" spans="1:15" ht="51">
      <c r="A40" s="1"/>
      <c r="B40" s="20">
        <v>7.1</v>
      </c>
      <c r="C40" s="60" t="s">
        <v>108</v>
      </c>
      <c r="D40" s="36">
        <v>0</v>
      </c>
      <c r="E40" s="35">
        <v>0</v>
      </c>
      <c r="F40" s="35">
        <v>0</v>
      </c>
      <c r="G40" s="35">
        <v>0</v>
      </c>
      <c r="H40" s="35" t="s">
        <v>1</v>
      </c>
      <c r="I40" s="47">
        <v>0.95</v>
      </c>
      <c r="J40" s="35">
        <f>D40*I40</f>
        <v>0</v>
      </c>
      <c r="K40" s="35">
        <f>E40*I40</f>
        <v>0</v>
      </c>
      <c r="L40" s="35">
        <f>F40*I40</f>
        <v>0</v>
      </c>
      <c r="M40" s="35">
        <f>G40*I40</f>
        <v>0</v>
      </c>
      <c r="N40" s="43" t="s">
        <v>1</v>
      </c>
      <c r="O40" s="46"/>
    </row>
    <row r="41" spans="1:15" ht="76.5">
      <c r="A41" s="1"/>
      <c r="B41" s="20">
        <v>7.2</v>
      </c>
      <c r="C41" s="60" t="s">
        <v>87</v>
      </c>
      <c r="D41" s="36" t="s">
        <v>1</v>
      </c>
      <c r="E41" s="36" t="s">
        <v>1</v>
      </c>
      <c r="F41" s="36" t="s">
        <v>1</v>
      </c>
      <c r="G41" s="36" t="s">
        <v>1</v>
      </c>
      <c r="H41" s="36">
        <v>0</v>
      </c>
      <c r="I41" s="47">
        <v>0.9</v>
      </c>
      <c r="J41" s="36" t="s">
        <v>1</v>
      </c>
      <c r="K41" s="36" t="s">
        <v>1</v>
      </c>
      <c r="L41" s="36" t="s">
        <v>1</v>
      </c>
      <c r="M41" s="36" t="s">
        <v>1</v>
      </c>
      <c r="N41" s="44">
        <f>H41*I41</f>
        <v>0</v>
      </c>
      <c r="O41" s="46"/>
    </row>
    <row r="42" spans="1:15" ht="24" customHeight="1">
      <c r="A42" s="1"/>
      <c r="B42" s="20">
        <v>7.3</v>
      </c>
      <c r="C42" s="60" t="s">
        <v>25</v>
      </c>
      <c r="D42" s="36">
        <v>0</v>
      </c>
      <c r="E42" s="35">
        <v>0</v>
      </c>
      <c r="F42" s="35">
        <v>0</v>
      </c>
      <c r="G42" s="35">
        <v>0</v>
      </c>
      <c r="H42" s="35">
        <v>0</v>
      </c>
      <c r="I42" s="47">
        <v>1</v>
      </c>
      <c r="J42" s="35">
        <f>D42*I42</f>
        <v>0</v>
      </c>
      <c r="K42" s="35">
        <f>E42*I42</f>
        <v>0</v>
      </c>
      <c r="L42" s="35">
        <f>F42*I42</f>
        <v>0</v>
      </c>
      <c r="M42" s="35">
        <f>G42*I42</f>
        <v>0</v>
      </c>
      <c r="N42" s="44">
        <f>H42*I42</f>
        <v>0</v>
      </c>
      <c r="O42" s="46"/>
    </row>
    <row r="43" spans="1:15" ht="38.25">
      <c r="A43" s="1"/>
      <c r="B43" s="20" t="s">
        <v>51</v>
      </c>
      <c r="C43" s="60" t="s">
        <v>35</v>
      </c>
      <c r="D43" s="36">
        <v>0</v>
      </c>
      <c r="E43" s="35">
        <v>0</v>
      </c>
      <c r="F43" s="35">
        <v>0</v>
      </c>
      <c r="G43" s="35">
        <v>0</v>
      </c>
      <c r="H43" s="35">
        <v>0</v>
      </c>
      <c r="I43" s="47">
        <v>0.6</v>
      </c>
      <c r="J43" s="35">
        <f>D43*I43</f>
        <v>0</v>
      </c>
      <c r="K43" s="35">
        <f>E43*I43</f>
        <v>0</v>
      </c>
      <c r="L43" s="35">
        <f>F43*I43</f>
        <v>0</v>
      </c>
      <c r="M43" s="35">
        <f>G43*I43</f>
        <v>0</v>
      </c>
      <c r="N43" s="44">
        <f>H43*I43</f>
        <v>0</v>
      </c>
      <c r="O43" s="46"/>
    </row>
    <row r="44" spans="1:15" ht="21.75" customHeight="1">
      <c r="A44" s="1"/>
      <c r="B44" s="51">
        <v>8</v>
      </c>
      <c r="C44" s="61" t="s">
        <v>16</v>
      </c>
      <c r="D44" s="37">
        <v>345990194</v>
      </c>
      <c r="E44" s="52">
        <v>0</v>
      </c>
      <c r="F44" s="52">
        <v>0</v>
      </c>
      <c r="G44" s="52">
        <v>0</v>
      </c>
      <c r="H44" s="52">
        <v>0</v>
      </c>
      <c r="I44" s="48">
        <v>0.9</v>
      </c>
      <c r="J44" s="52">
        <f>ROUND(D44*I44,0)</f>
        <v>311391175</v>
      </c>
      <c r="K44" s="52">
        <f>E44*I44</f>
        <v>0</v>
      </c>
      <c r="L44" s="52">
        <f>F44*I44</f>
        <v>0</v>
      </c>
      <c r="M44" s="52">
        <f>G44*I44</f>
        <v>0</v>
      </c>
      <c r="N44" s="69">
        <f>H44*I44</f>
        <v>0</v>
      </c>
      <c r="O44" s="46"/>
    </row>
    <row r="45" spans="1:15" ht="21.75" customHeight="1">
      <c r="A45" s="1"/>
      <c r="B45" s="51">
        <v>9</v>
      </c>
      <c r="C45" s="61" t="s">
        <v>10</v>
      </c>
      <c r="D45" s="37" t="s">
        <v>1</v>
      </c>
      <c r="E45" s="37" t="s">
        <v>1</v>
      </c>
      <c r="F45" s="37" t="s">
        <v>1</v>
      </c>
      <c r="G45" s="37" t="s">
        <v>1</v>
      </c>
      <c r="H45" s="37" t="s">
        <v>1</v>
      </c>
      <c r="I45" s="37" t="s">
        <v>1</v>
      </c>
      <c r="J45" s="37" t="s">
        <v>1</v>
      </c>
      <c r="K45" s="37" t="s">
        <v>1</v>
      </c>
      <c r="L45" s="37" t="s">
        <v>1</v>
      </c>
      <c r="M45" s="37" t="s">
        <v>1</v>
      </c>
      <c r="N45" s="42" t="s">
        <v>1</v>
      </c>
      <c r="O45" s="46"/>
    </row>
    <row r="46" spans="1:15" ht="25.5">
      <c r="A46" s="1"/>
      <c r="B46" s="20" t="s">
        <v>71</v>
      </c>
      <c r="C46" s="60" t="s">
        <v>114</v>
      </c>
      <c r="D46" s="36">
        <v>0</v>
      </c>
      <c r="E46" s="35">
        <v>0</v>
      </c>
      <c r="F46" s="35">
        <v>95473000</v>
      </c>
      <c r="G46" s="35">
        <v>381892000</v>
      </c>
      <c r="H46" s="35">
        <v>0</v>
      </c>
      <c r="I46" s="47">
        <v>1</v>
      </c>
      <c r="J46" s="35">
        <f>D46*I46</f>
        <v>0</v>
      </c>
      <c r="K46" s="35">
        <f>E46*I46</f>
        <v>0</v>
      </c>
      <c r="L46" s="35">
        <f>F46*I46</f>
        <v>95473000</v>
      </c>
      <c r="M46" s="35">
        <f>G46*I46</f>
        <v>381892000</v>
      </c>
      <c r="N46" s="44">
        <f>H46*I46</f>
        <v>0</v>
      </c>
      <c r="O46" s="46"/>
    </row>
    <row r="47" spans="1:15" ht="25.5">
      <c r="A47" s="1"/>
      <c r="B47" s="20" t="s">
        <v>46</v>
      </c>
      <c r="C47" s="60" t="s">
        <v>99</v>
      </c>
      <c r="D47" s="36">
        <v>0</v>
      </c>
      <c r="E47" s="35">
        <v>0</v>
      </c>
      <c r="F47" s="35">
        <v>0</v>
      </c>
      <c r="G47" s="35">
        <v>0</v>
      </c>
      <c r="H47" s="35">
        <v>0</v>
      </c>
      <c r="I47" s="47">
        <v>1</v>
      </c>
      <c r="J47" s="35">
        <f>D47*I47</f>
        <v>0</v>
      </c>
      <c r="K47" s="35">
        <f>E47*I47</f>
        <v>0</v>
      </c>
      <c r="L47" s="35">
        <f>F47*I47</f>
        <v>0</v>
      </c>
      <c r="M47" s="35">
        <f>G47*I47</f>
        <v>0</v>
      </c>
      <c r="N47" s="44">
        <f>H47*I47</f>
        <v>0</v>
      </c>
      <c r="O47" s="46"/>
    </row>
    <row r="48" spans="1:15" ht="38.25">
      <c r="A48" s="1"/>
      <c r="B48" s="53">
        <v>10</v>
      </c>
      <c r="C48" s="61" t="s">
        <v>33</v>
      </c>
      <c r="D48" s="37" t="s">
        <v>1</v>
      </c>
      <c r="E48" s="37" t="s">
        <v>1</v>
      </c>
      <c r="F48" s="37" t="s">
        <v>1</v>
      </c>
      <c r="G48" s="37" t="s">
        <v>1</v>
      </c>
      <c r="H48" s="37" t="s">
        <v>1</v>
      </c>
      <c r="I48" s="37" t="s">
        <v>1</v>
      </c>
      <c r="J48" s="37" t="s">
        <v>1</v>
      </c>
      <c r="K48" s="37" t="s">
        <v>1</v>
      </c>
      <c r="L48" s="37" t="s">
        <v>1</v>
      </c>
      <c r="M48" s="37" t="s">
        <v>1</v>
      </c>
      <c r="N48" s="42" t="s">
        <v>1</v>
      </c>
      <c r="O48" s="46"/>
    </row>
    <row r="49" spans="1:15" ht="25.5">
      <c r="A49" s="1"/>
      <c r="B49" s="20" t="s">
        <v>38</v>
      </c>
      <c r="C49" s="60" t="s">
        <v>110</v>
      </c>
      <c r="D49" s="36">
        <v>0</v>
      </c>
      <c r="E49" s="35">
        <v>0</v>
      </c>
      <c r="F49" s="35">
        <v>0</v>
      </c>
      <c r="G49" s="35">
        <v>0</v>
      </c>
      <c r="H49" s="35">
        <v>0</v>
      </c>
      <c r="I49" s="47">
        <v>1</v>
      </c>
      <c r="J49" s="35">
        <f>D49*I49</f>
        <v>0</v>
      </c>
      <c r="K49" s="35">
        <f>E49*I49</f>
        <v>0</v>
      </c>
      <c r="L49" s="35">
        <f>F49*I49</f>
        <v>0</v>
      </c>
      <c r="M49" s="35">
        <f>G49*I49</f>
        <v>0</v>
      </c>
      <c r="N49" s="44">
        <f>H49*I49</f>
        <v>0</v>
      </c>
      <c r="O49" s="46"/>
    </row>
    <row r="50" spans="1:15" ht="25.5">
      <c r="A50" s="1"/>
      <c r="B50" s="20" t="s">
        <v>83</v>
      </c>
      <c r="C50" s="60" t="s">
        <v>23</v>
      </c>
      <c r="D50" s="36">
        <v>0</v>
      </c>
      <c r="E50" s="35">
        <v>0</v>
      </c>
      <c r="F50" s="35">
        <v>0</v>
      </c>
      <c r="G50" s="35">
        <v>0</v>
      </c>
      <c r="H50" s="35">
        <v>0</v>
      </c>
      <c r="I50" s="47">
        <v>1</v>
      </c>
      <c r="J50" s="35">
        <f>D50*I50</f>
        <v>0</v>
      </c>
      <c r="K50" s="35">
        <f>E50*I50</f>
        <v>0</v>
      </c>
      <c r="L50" s="35">
        <f>F50*I50</f>
        <v>0</v>
      </c>
      <c r="M50" s="35">
        <f>G50*I50</f>
        <v>0</v>
      </c>
      <c r="N50" s="44">
        <f>H50*I50</f>
        <v>0</v>
      </c>
      <c r="O50" s="46"/>
    </row>
    <row r="51" spans="1:15" ht="26.25" customHeight="1" thickBot="1">
      <c r="A51" s="1"/>
      <c r="B51" s="54">
        <v>11</v>
      </c>
      <c r="C51" s="62" t="s">
        <v>7</v>
      </c>
      <c r="D51" s="38" t="s">
        <v>1</v>
      </c>
      <c r="E51" s="38" t="s">
        <v>1</v>
      </c>
      <c r="F51" s="38" t="s">
        <v>1</v>
      </c>
      <c r="G51" s="38" t="s">
        <v>1</v>
      </c>
      <c r="H51" s="38" t="s">
        <v>1</v>
      </c>
      <c r="I51" s="38" t="s">
        <v>1</v>
      </c>
      <c r="J51" s="38">
        <f>SUM(J13:J50)</f>
        <v>16805419101.619999</v>
      </c>
      <c r="K51" s="38">
        <f>SUM(K13:K50)</f>
        <v>2313117827.75</v>
      </c>
      <c r="L51" s="38">
        <f>SUM(L13:L50)</f>
        <v>3417561457.65</v>
      </c>
      <c r="M51" s="38">
        <f>SUM(M13:M50)</f>
        <v>5031089491.55</v>
      </c>
      <c r="N51" s="70">
        <f>SUM(N13:N50)</f>
        <v>12998510636.400002</v>
      </c>
      <c r="O51" s="46"/>
    </row>
    <row r="52" spans="1:17" ht="12.75">
      <c r="A52" s="1"/>
      <c r="B52" s="1"/>
      <c r="C52" s="1"/>
      <c r="D52" s="1"/>
      <c r="N52" s="1"/>
      <c r="O52" s="1"/>
      <c r="Q52" s="1"/>
    </row>
    <row r="53" spans="1:17" ht="12.75">
      <c r="A53" s="1"/>
      <c r="B53" s="1"/>
      <c r="C53" s="1"/>
      <c r="D53" s="1"/>
      <c r="N53" s="1"/>
      <c r="O53" s="1"/>
      <c r="Q53" s="1"/>
    </row>
    <row r="54" spans="1:19" ht="12.75">
      <c r="A54" s="1"/>
      <c r="B54" s="64" t="s">
        <v>161</v>
      </c>
      <c r="D54" s="1"/>
      <c r="N54" s="1"/>
      <c r="O54" s="1"/>
      <c r="Q54" s="1"/>
      <c r="S54" s="1"/>
    </row>
    <row r="55" spans="1:17" ht="12.75">
      <c r="A55" s="1"/>
      <c r="B55" s="1" t="s">
        <v>22</v>
      </c>
      <c r="C55" s="1"/>
      <c r="D55" s="1"/>
      <c r="N55" s="1"/>
      <c r="O55" s="1"/>
      <c r="Q55" s="1"/>
    </row>
    <row r="56" spans="1:15" ht="12.75">
      <c r="A56" s="1"/>
      <c r="C56" s="1"/>
      <c r="D56" s="1"/>
      <c r="I56" s="1"/>
      <c r="O56" s="1"/>
    </row>
    <row r="57" spans="1:15" ht="12.75">
      <c r="A57" s="1"/>
      <c r="C57" s="1"/>
      <c r="D57" s="1"/>
      <c r="I57" s="1"/>
      <c r="O57" s="1"/>
    </row>
    <row r="58" spans="1:15" ht="12.75">
      <c r="A58" s="1"/>
      <c r="C58" s="1"/>
      <c r="D58" s="1"/>
      <c r="I58" s="1"/>
      <c r="O58" s="1"/>
    </row>
  </sheetData>
  <sheetProtection/>
  <mergeCells count="6">
    <mergeCell ref="D10:H10"/>
    <mergeCell ref="C10:C11"/>
    <mergeCell ref="B10:B11"/>
    <mergeCell ref="A10:A11"/>
    <mergeCell ref="I10:I11"/>
    <mergeCell ref="J10:N1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7" r:id="rId1"/>
  <headerFooter alignWithMargins="0">
    <oddHeader>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27">
      <selection activeCell="B1" sqref="B1:N51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43.8515625" style="0" customWidth="1"/>
    <col min="4" max="4" width="16.421875" style="0" bestFit="1" customWidth="1"/>
    <col min="5" max="8" width="15.421875" style="0" bestFit="1" customWidth="1"/>
    <col min="9" max="9" width="5.7109375" style="0" bestFit="1" customWidth="1"/>
    <col min="10" max="10" width="12.7109375" style="1" bestFit="1" customWidth="1"/>
    <col min="11" max="11" width="13.140625" style="1" bestFit="1" customWidth="1"/>
    <col min="12" max="12" width="18.28125" style="1" bestFit="1" customWidth="1"/>
    <col min="13" max="13" width="13.421875" style="1" bestFit="1" customWidth="1"/>
    <col min="14" max="14" width="12.7109375" style="1" bestFit="1" customWidth="1"/>
    <col min="15" max="15" width="20.7109375" style="0" customWidth="1"/>
    <col min="16" max="16" width="17.00390625" style="0" customWidth="1"/>
    <col min="17" max="17" width="23.00390625" style="0" customWidth="1"/>
  </cols>
  <sheetData>
    <row r="1" spans="1:17" ht="12.75">
      <c r="A1" s="1" t="s">
        <v>2</v>
      </c>
      <c r="B1" s="1"/>
      <c r="C1" s="22" t="s">
        <v>61</v>
      </c>
      <c r="D1" s="1"/>
      <c r="E1" s="1"/>
      <c r="H1" s="1"/>
      <c r="O1" s="1"/>
      <c r="Q1" s="1"/>
    </row>
    <row r="2" spans="1:17" ht="12.75">
      <c r="A2" s="1"/>
      <c r="B2" s="1"/>
      <c r="C2" s="22" t="s">
        <v>63</v>
      </c>
      <c r="D2" s="1"/>
      <c r="E2" s="1"/>
      <c r="H2" s="1"/>
      <c r="L2" s="22" t="s">
        <v>28</v>
      </c>
      <c r="O2" s="1"/>
      <c r="Q2" s="1"/>
    </row>
    <row r="3" spans="1:15" ht="12.75">
      <c r="A3" s="1"/>
      <c r="C3" s="64" t="s">
        <v>125</v>
      </c>
      <c r="D3" s="1"/>
      <c r="E3" s="1"/>
      <c r="G3" s="1"/>
      <c r="H3" s="1"/>
      <c r="I3" s="1"/>
      <c r="L3" s="22" t="s">
        <v>27</v>
      </c>
      <c r="N3"/>
      <c r="O3" s="1"/>
    </row>
    <row r="4" spans="1:15" ht="12.75">
      <c r="A4" s="1"/>
      <c r="C4" s="64" t="s">
        <v>126</v>
      </c>
      <c r="D4" s="1"/>
      <c r="E4" s="1"/>
      <c r="G4" s="1"/>
      <c r="H4" s="1"/>
      <c r="I4" s="1"/>
      <c r="N4"/>
      <c r="O4" s="1"/>
    </row>
    <row r="5" spans="1:17" ht="12.75">
      <c r="A5" s="1"/>
      <c r="B5" s="1"/>
      <c r="C5" s="1"/>
      <c r="D5" s="1"/>
      <c r="E5" s="1"/>
      <c r="H5" s="1"/>
      <c r="O5" s="1"/>
      <c r="Q5" s="1"/>
    </row>
    <row r="6" spans="1:17" ht="12.75">
      <c r="A6" s="1"/>
      <c r="B6" s="1"/>
      <c r="C6" s="1"/>
      <c r="D6" s="1"/>
      <c r="E6" s="1"/>
      <c r="H6" s="1"/>
      <c r="O6" s="1"/>
      <c r="Q6" s="1"/>
    </row>
    <row r="7" spans="1:17" ht="12.75" customHeight="1">
      <c r="A7" s="1"/>
      <c r="B7" s="22" t="s">
        <v>69</v>
      </c>
      <c r="C7" s="1"/>
      <c r="D7" s="1"/>
      <c r="E7" s="1"/>
      <c r="H7" s="1"/>
      <c r="O7" s="1"/>
      <c r="Q7" s="1"/>
    </row>
    <row r="8" spans="1:17" ht="12.75" customHeight="1">
      <c r="A8" s="1"/>
      <c r="B8" s="22"/>
      <c r="C8" s="22" t="str">
        <f>'Lichiditatea efectiva BNM'!C8</f>
        <v>la situatia din 31 mai 2023</v>
      </c>
      <c r="D8" s="1"/>
      <c r="E8" s="1"/>
      <c r="H8" s="1"/>
      <c r="O8" s="1"/>
      <c r="Q8" s="1"/>
    </row>
    <row r="9" spans="1:17" ht="12.75" customHeight="1">
      <c r="A9" s="1"/>
      <c r="B9" s="22"/>
      <c r="C9" s="22"/>
      <c r="D9" s="1"/>
      <c r="E9" s="1"/>
      <c r="H9" s="1"/>
      <c r="O9" s="1"/>
      <c r="Q9" s="1"/>
    </row>
    <row r="10" spans="1:17" ht="13.5" thickBot="1">
      <c r="A10" s="1"/>
      <c r="B10" s="1"/>
      <c r="C10" s="22"/>
      <c r="D10" s="1"/>
      <c r="E10" s="1"/>
      <c r="H10" s="1"/>
      <c r="M10" s="24" t="s">
        <v>122</v>
      </c>
      <c r="O10" s="1"/>
      <c r="Q10" s="1"/>
    </row>
    <row r="11" spans="1:17" ht="12.75">
      <c r="A11" s="1"/>
      <c r="B11" s="110"/>
      <c r="C11" s="107"/>
      <c r="D11" s="107"/>
      <c r="E11" s="107"/>
      <c r="F11" s="107"/>
      <c r="G11" s="107"/>
      <c r="H11" s="108"/>
      <c r="I11" s="108"/>
      <c r="J11" s="107"/>
      <c r="K11" s="107"/>
      <c r="L11" s="107"/>
      <c r="M11" s="107" t="s">
        <v>122</v>
      </c>
      <c r="N11" s="113"/>
      <c r="O11" s="46"/>
      <c r="P11" s="10"/>
      <c r="Q11" s="1"/>
    </row>
    <row r="12" spans="1:17" ht="22.5">
      <c r="A12" s="1"/>
      <c r="B12" s="111"/>
      <c r="C12" s="109"/>
      <c r="D12" s="2" t="s">
        <v>105</v>
      </c>
      <c r="E12" s="25" t="s">
        <v>49</v>
      </c>
      <c r="F12" s="25" t="s">
        <v>60</v>
      </c>
      <c r="G12" s="25" t="s">
        <v>53</v>
      </c>
      <c r="H12" s="26" t="s">
        <v>88</v>
      </c>
      <c r="I12" s="109"/>
      <c r="J12" s="27" t="s">
        <v>105</v>
      </c>
      <c r="K12" s="28" t="s">
        <v>49</v>
      </c>
      <c r="L12" s="28" t="s">
        <v>60</v>
      </c>
      <c r="M12" s="28" t="s">
        <v>53</v>
      </c>
      <c r="N12" s="71" t="s">
        <v>88</v>
      </c>
      <c r="O12" s="46"/>
      <c r="Q12" s="1"/>
    </row>
    <row r="13" spans="1:17" ht="12.75">
      <c r="A13" s="1"/>
      <c r="B13" s="72" t="s">
        <v>96</v>
      </c>
      <c r="C13" s="8" t="s">
        <v>62</v>
      </c>
      <c r="D13" s="8">
        <v>1</v>
      </c>
      <c r="E13" s="6">
        <v>2</v>
      </c>
      <c r="F13" s="6">
        <v>3</v>
      </c>
      <c r="G13" s="6">
        <v>4</v>
      </c>
      <c r="H13" s="6">
        <v>5</v>
      </c>
      <c r="I13" s="6">
        <v>6</v>
      </c>
      <c r="J13" s="8">
        <v>7</v>
      </c>
      <c r="K13" s="8">
        <v>8</v>
      </c>
      <c r="L13" s="8">
        <v>9</v>
      </c>
      <c r="M13" s="8">
        <v>10</v>
      </c>
      <c r="N13" s="73">
        <v>11</v>
      </c>
      <c r="O13" s="46"/>
      <c r="Q13" s="1"/>
    </row>
    <row r="14" spans="1:17" ht="21" customHeight="1">
      <c r="A14" s="1"/>
      <c r="B14" s="74">
        <v>1</v>
      </c>
      <c r="C14" s="30" t="s">
        <v>107</v>
      </c>
      <c r="D14" s="105" t="s">
        <v>1</v>
      </c>
      <c r="E14" s="105" t="s">
        <v>1</v>
      </c>
      <c r="F14" s="105" t="s">
        <v>1</v>
      </c>
      <c r="G14" s="105" t="s">
        <v>1</v>
      </c>
      <c r="H14" s="106" t="s">
        <v>1</v>
      </c>
      <c r="I14" s="9" t="s">
        <v>1</v>
      </c>
      <c r="J14" s="105" t="s">
        <v>1</v>
      </c>
      <c r="K14" s="105" t="s">
        <v>1</v>
      </c>
      <c r="L14" s="105" t="s">
        <v>1</v>
      </c>
      <c r="M14" s="105" t="s">
        <v>1</v>
      </c>
      <c r="N14" s="106" t="s">
        <v>1</v>
      </c>
      <c r="O14" s="1"/>
      <c r="Q14" s="1"/>
    </row>
    <row r="15" spans="1:17" ht="17.25" customHeight="1">
      <c r="A15" s="1"/>
      <c r="B15" s="75" t="s">
        <v>11</v>
      </c>
      <c r="C15" s="76" t="s">
        <v>41</v>
      </c>
      <c r="D15" s="80">
        <v>7651482</v>
      </c>
      <c r="E15" s="36">
        <v>0</v>
      </c>
      <c r="F15" s="36">
        <v>0</v>
      </c>
      <c r="G15" s="36">
        <v>0</v>
      </c>
      <c r="H15" s="43">
        <v>0</v>
      </c>
      <c r="I15" s="77">
        <v>1</v>
      </c>
      <c r="J15" s="80">
        <f>D15*I15</f>
        <v>7651482</v>
      </c>
      <c r="K15" s="36" t="s">
        <v>1</v>
      </c>
      <c r="L15" s="36" t="s">
        <v>1</v>
      </c>
      <c r="M15" s="36" t="s">
        <v>1</v>
      </c>
      <c r="N15" s="43" t="s">
        <v>1</v>
      </c>
      <c r="O15" s="1"/>
      <c r="Q15" s="1"/>
    </row>
    <row r="16" spans="1:17" ht="16.5" customHeight="1">
      <c r="A16" s="1"/>
      <c r="B16" s="75" t="s">
        <v>113</v>
      </c>
      <c r="C16" s="76" t="s">
        <v>18</v>
      </c>
      <c r="D16" s="80">
        <v>0</v>
      </c>
      <c r="E16" s="80">
        <v>0</v>
      </c>
      <c r="F16" s="80">
        <v>0</v>
      </c>
      <c r="G16" s="80">
        <v>0</v>
      </c>
      <c r="H16" s="81">
        <v>0</v>
      </c>
      <c r="I16" s="77">
        <v>1</v>
      </c>
      <c r="J16" s="80">
        <f>D16*I16</f>
        <v>0</v>
      </c>
      <c r="K16" s="80">
        <f>E16*I16</f>
        <v>0</v>
      </c>
      <c r="L16" s="80">
        <f>F16*I16</f>
        <v>0</v>
      </c>
      <c r="M16" s="80">
        <f>G16*I16</f>
        <v>0</v>
      </c>
      <c r="N16" s="81">
        <f>H16*I16</f>
        <v>0</v>
      </c>
      <c r="O16" s="1"/>
      <c r="Q16" s="1"/>
    </row>
    <row r="17" spans="1:17" ht="18.75" customHeight="1">
      <c r="A17" s="1"/>
      <c r="B17" s="75" t="s">
        <v>91</v>
      </c>
      <c r="C17" s="76" t="s">
        <v>8</v>
      </c>
      <c r="D17" s="80">
        <v>0</v>
      </c>
      <c r="E17" s="80">
        <v>0</v>
      </c>
      <c r="F17" s="80">
        <v>0</v>
      </c>
      <c r="G17" s="80">
        <v>0</v>
      </c>
      <c r="H17" s="81">
        <v>0</v>
      </c>
      <c r="I17" s="77">
        <v>1</v>
      </c>
      <c r="J17" s="80">
        <f>D17*I17</f>
        <v>0</v>
      </c>
      <c r="K17" s="80">
        <f>E17*I17</f>
        <v>0</v>
      </c>
      <c r="L17" s="80">
        <f>F17*I17</f>
        <v>0</v>
      </c>
      <c r="M17" s="80">
        <f>G17*I17</f>
        <v>0</v>
      </c>
      <c r="N17" s="81">
        <f>H17*I17</f>
        <v>0</v>
      </c>
      <c r="O17" s="1"/>
      <c r="Q17" s="1"/>
    </row>
    <row r="18" spans="1:17" ht="25.5">
      <c r="A18" s="1"/>
      <c r="B18" s="78">
        <v>2</v>
      </c>
      <c r="C18" s="30" t="s">
        <v>80</v>
      </c>
      <c r="D18" s="105" t="s">
        <v>1</v>
      </c>
      <c r="E18" s="105" t="s">
        <v>1</v>
      </c>
      <c r="F18" s="105" t="s">
        <v>1</v>
      </c>
      <c r="G18" s="105" t="s">
        <v>1</v>
      </c>
      <c r="H18" s="106" t="s">
        <v>1</v>
      </c>
      <c r="I18" s="9" t="s">
        <v>1</v>
      </c>
      <c r="J18" s="105" t="s">
        <v>1</v>
      </c>
      <c r="K18" s="105" t="s">
        <v>1</v>
      </c>
      <c r="L18" s="105" t="s">
        <v>1</v>
      </c>
      <c r="M18" s="105" t="s">
        <v>1</v>
      </c>
      <c r="N18" s="106" t="s">
        <v>1</v>
      </c>
      <c r="O18" s="1"/>
      <c r="Q18" s="1"/>
    </row>
    <row r="19" spans="1:17" ht="24" customHeight="1">
      <c r="A19" s="1"/>
      <c r="B19" s="75" t="s">
        <v>21</v>
      </c>
      <c r="C19" s="76" t="s">
        <v>100</v>
      </c>
      <c r="D19" s="80">
        <v>0</v>
      </c>
      <c r="E19" s="80">
        <v>0</v>
      </c>
      <c r="F19" s="80">
        <v>0</v>
      </c>
      <c r="G19" s="80">
        <v>0</v>
      </c>
      <c r="H19" s="81">
        <v>0</v>
      </c>
      <c r="I19" s="77">
        <v>1</v>
      </c>
      <c r="J19" s="80">
        <f>D19*I19</f>
        <v>0</v>
      </c>
      <c r="K19" s="80">
        <f>E19*I19</f>
        <v>0</v>
      </c>
      <c r="L19" s="80">
        <f>F19*I19</f>
        <v>0</v>
      </c>
      <c r="M19" s="80">
        <f>G19*I19</f>
        <v>0</v>
      </c>
      <c r="N19" s="81">
        <f>H19*I19</f>
        <v>0</v>
      </c>
      <c r="O19" s="1"/>
      <c r="Q19" s="1"/>
    </row>
    <row r="20" spans="1:17" ht="18.75" customHeight="1">
      <c r="A20" s="1"/>
      <c r="B20" s="75" t="s">
        <v>109</v>
      </c>
      <c r="C20" s="76" t="s">
        <v>17</v>
      </c>
      <c r="D20" s="80">
        <v>0</v>
      </c>
      <c r="E20" s="80">
        <v>0</v>
      </c>
      <c r="F20" s="80">
        <v>0</v>
      </c>
      <c r="G20" s="80">
        <v>0</v>
      </c>
      <c r="H20" s="81">
        <v>0</v>
      </c>
      <c r="I20" s="77">
        <v>1</v>
      </c>
      <c r="J20" s="80">
        <f>D20*I20</f>
        <v>0</v>
      </c>
      <c r="K20" s="80">
        <f>E20*I20</f>
        <v>0</v>
      </c>
      <c r="L20" s="80">
        <f>F20*I20</f>
        <v>0</v>
      </c>
      <c r="M20" s="80">
        <f>G20*I20</f>
        <v>0</v>
      </c>
      <c r="N20" s="81">
        <f>H20*I20</f>
        <v>0</v>
      </c>
      <c r="O20" s="1"/>
      <c r="Q20" s="1"/>
    </row>
    <row r="21" spans="1:17" ht="20.25" customHeight="1">
      <c r="A21" s="1"/>
      <c r="B21" s="75" t="s">
        <v>66</v>
      </c>
      <c r="C21" s="76" t="s">
        <v>78</v>
      </c>
      <c r="D21" s="80">
        <v>0</v>
      </c>
      <c r="E21" s="80">
        <v>0</v>
      </c>
      <c r="F21" s="80">
        <v>0</v>
      </c>
      <c r="G21" s="80">
        <v>0</v>
      </c>
      <c r="H21" s="81">
        <v>0</v>
      </c>
      <c r="I21" s="77">
        <v>1</v>
      </c>
      <c r="J21" s="80">
        <f>D21*I21</f>
        <v>0</v>
      </c>
      <c r="K21" s="80">
        <f>E21*I21</f>
        <v>0</v>
      </c>
      <c r="L21" s="80">
        <f>F21*I21</f>
        <v>0</v>
      </c>
      <c r="M21" s="80">
        <f>G21*I21</f>
        <v>0</v>
      </c>
      <c r="N21" s="81">
        <f>H21*I21</f>
        <v>0</v>
      </c>
      <c r="O21" s="1"/>
      <c r="Q21" s="1"/>
    </row>
    <row r="22" spans="1:17" ht="38.25">
      <c r="A22" s="1"/>
      <c r="B22" s="79">
        <v>3</v>
      </c>
      <c r="C22" s="30" t="s">
        <v>57</v>
      </c>
      <c r="D22" s="105" t="s">
        <v>1</v>
      </c>
      <c r="E22" s="105" t="s">
        <v>1</v>
      </c>
      <c r="F22" s="105" t="s">
        <v>1</v>
      </c>
      <c r="G22" s="105" t="s">
        <v>1</v>
      </c>
      <c r="H22" s="106" t="s">
        <v>1</v>
      </c>
      <c r="I22" s="9" t="s">
        <v>1</v>
      </c>
      <c r="J22" s="105" t="s">
        <v>1</v>
      </c>
      <c r="K22" s="105" t="s">
        <v>1</v>
      </c>
      <c r="L22" s="105" t="s">
        <v>1</v>
      </c>
      <c r="M22" s="105" t="s">
        <v>1</v>
      </c>
      <c r="N22" s="106" t="s">
        <v>1</v>
      </c>
      <c r="O22" s="1"/>
      <c r="Q22" s="1"/>
    </row>
    <row r="23" spans="1:17" ht="19.5" customHeight="1">
      <c r="A23" s="1"/>
      <c r="B23" s="75" t="s">
        <v>31</v>
      </c>
      <c r="C23" s="76" t="s">
        <v>68</v>
      </c>
      <c r="D23" s="80">
        <v>0</v>
      </c>
      <c r="E23" s="80">
        <v>0</v>
      </c>
      <c r="F23" s="80">
        <v>0</v>
      </c>
      <c r="G23" s="80">
        <v>0</v>
      </c>
      <c r="H23" s="81">
        <v>0</v>
      </c>
      <c r="I23" s="77">
        <v>1</v>
      </c>
      <c r="J23" s="80">
        <f>D23*I23</f>
        <v>0</v>
      </c>
      <c r="K23" s="80">
        <f>E23*I23</f>
        <v>0</v>
      </c>
      <c r="L23" s="80">
        <f>F23*I23</f>
        <v>0</v>
      </c>
      <c r="M23" s="80">
        <f>G23*I23</f>
        <v>0</v>
      </c>
      <c r="N23" s="81">
        <f>H23*I23</f>
        <v>0</v>
      </c>
      <c r="O23" s="1"/>
      <c r="Q23" s="1"/>
    </row>
    <row r="24" spans="1:17" ht="18.75" customHeight="1">
      <c r="A24" s="1"/>
      <c r="B24" s="75" t="s">
        <v>102</v>
      </c>
      <c r="C24" s="76" t="s">
        <v>17</v>
      </c>
      <c r="D24" s="80">
        <v>0</v>
      </c>
      <c r="E24" s="80">
        <v>0</v>
      </c>
      <c r="F24" s="80">
        <v>0</v>
      </c>
      <c r="G24" s="80">
        <v>0</v>
      </c>
      <c r="H24" s="81">
        <v>0</v>
      </c>
      <c r="I24" s="77">
        <v>1</v>
      </c>
      <c r="J24" s="80">
        <f>D24*I24</f>
        <v>0</v>
      </c>
      <c r="K24" s="80">
        <f>E24*I24</f>
        <v>0</v>
      </c>
      <c r="L24" s="80">
        <f>F24*I24</f>
        <v>0</v>
      </c>
      <c r="M24" s="80">
        <f>G24*I24</f>
        <v>0</v>
      </c>
      <c r="N24" s="81">
        <f>H24*I24</f>
        <v>0</v>
      </c>
      <c r="O24" s="1"/>
      <c r="Q24" s="1"/>
    </row>
    <row r="25" spans="1:17" ht="21" customHeight="1">
      <c r="A25" s="1"/>
      <c r="B25" s="75" t="s">
        <v>77</v>
      </c>
      <c r="C25" s="76" t="s">
        <v>78</v>
      </c>
      <c r="D25" s="80">
        <v>0</v>
      </c>
      <c r="E25" s="80">
        <v>0</v>
      </c>
      <c r="F25" s="80">
        <v>0</v>
      </c>
      <c r="G25" s="80">
        <v>0</v>
      </c>
      <c r="H25" s="81">
        <v>0</v>
      </c>
      <c r="I25" s="77">
        <v>1</v>
      </c>
      <c r="J25" s="80">
        <f>D25*I25</f>
        <v>0</v>
      </c>
      <c r="K25" s="80">
        <f>E25*I25</f>
        <v>0</v>
      </c>
      <c r="L25" s="80">
        <f>F25*I25</f>
        <v>0</v>
      </c>
      <c r="M25" s="80">
        <f>G25*I25</f>
        <v>0</v>
      </c>
      <c r="N25" s="81">
        <f>H25*I25</f>
        <v>0</v>
      </c>
      <c r="O25" s="1"/>
      <c r="Q25" s="1"/>
    </row>
    <row r="26" spans="1:17" ht="25.5">
      <c r="A26" s="1"/>
      <c r="B26" s="74">
        <v>4</v>
      </c>
      <c r="C26" s="30" t="s">
        <v>101</v>
      </c>
      <c r="D26" s="105" t="s">
        <v>1</v>
      </c>
      <c r="E26" s="105" t="s">
        <v>1</v>
      </c>
      <c r="F26" s="105" t="s">
        <v>1</v>
      </c>
      <c r="G26" s="105" t="s">
        <v>1</v>
      </c>
      <c r="H26" s="106" t="s">
        <v>1</v>
      </c>
      <c r="I26" s="9" t="s">
        <v>1</v>
      </c>
      <c r="J26" s="105" t="s">
        <v>1</v>
      </c>
      <c r="K26" s="105" t="s">
        <v>1</v>
      </c>
      <c r="L26" s="105" t="s">
        <v>1</v>
      </c>
      <c r="M26" s="105" t="s">
        <v>1</v>
      </c>
      <c r="N26" s="106" t="s">
        <v>1</v>
      </c>
      <c r="O26" s="1"/>
      <c r="Q26" s="1"/>
    </row>
    <row r="27" spans="1:17" ht="23.25" customHeight="1">
      <c r="A27" s="1"/>
      <c r="B27" s="75" t="s">
        <v>37</v>
      </c>
      <c r="C27" s="76" t="s">
        <v>98</v>
      </c>
      <c r="D27" s="80">
        <v>0</v>
      </c>
      <c r="E27" s="80">
        <v>0</v>
      </c>
      <c r="F27" s="80">
        <v>0</v>
      </c>
      <c r="G27" s="80">
        <v>0</v>
      </c>
      <c r="H27" s="81">
        <v>0</v>
      </c>
      <c r="I27" s="77">
        <v>1</v>
      </c>
      <c r="J27" s="80">
        <f>D27*I27</f>
        <v>0</v>
      </c>
      <c r="K27" s="80">
        <f>E27*I27</f>
        <v>0</v>
      </c>
      <c r="L27" s="80">
        <f>F27*I27</f>
        <v>0</v>
      </c>
      <c r="M27" s="80">
        <f>G27*I27</f>
        <v>0</v>
      </c>
      <c r="N27" s="81">
        <f>H27*I27</f>
        <v>0</v>
      </c>
      <c r="O27" s="1"/>
      <c r="Q27" s="1"/>
    </row>
    <row r="28" spans="1:17" ht="18.75" customHeight="1">
      <c r="A28" s="1"/>
      <c r="B28" s="75" t="s">
        <v>94</v>
      </c>
      <c r="C28" s="76" t="s">
        <v>56</v>
      </c>
      <c r="D28" s="80">
        <v>15497143894</v>
      </c>
      <c r="E28" s="63">
        <v>0</v>
      </c>
      <c r="F28" s="63">
        <v>0</v>
      </c>
      <c r="G28" s="63">
        <v>0</v>
      </c>
      <c r="H28" s="82">
        <v>0</v>
      </c>
      <c r="I28" s="77">
        <v>0.4</v>
      </c>
      <c r="J28" s="80">
        <f>D28*I28</f>
        <v>6198857557.6</v>
      </c>
      <c r="K28" s="63" t="s">
        <v>1</v>
      </c>
      <c r="L28" s="63" t="s">
        <v>1</v>
      </c>
      <c r="M28" s="63" t="s">
        <v>1</v>
      </c>
      <c r="N28" s="82" t="s">
        <v>1</v>
      </c>
      <c r="O28" s="1"/>
      <c r="Q28" s="1"/>
    </row>
    <row r="29" spans="1:17" ht="18.75" customHeight="1">
      <c r="A29" s="1"/>
      <c r="B29" s="75" t="s">
        <v>115</v>
      </c>
      <c r="C29" s="76" t="s">
        <v>34</v>
      </c>
      <c r="D29" s="84" t="s">
        <v>1</v>
      </c>
      <c r="E29" s="84" t="s">
        <v>1</v>
      </c>
      <c r="F29" s="84" t="s">
        <v>1</v>
      </c>
      <c r="G29" s="84" t="s">
        <v>1</v>
      </c>
      <c r="H29" s="85" t="s">
        <v>1</v>
      </c>
      <c r="I29" s="83" t="s">
        <v>1</v>
      </c>
      <c r="J29" s="84" t="s">
        <v>1</v>
      </c>
      <c r="K29" s="84" t="s">
        <v>1</v>
      </c>
      <c r="L29" s="84" t="s">
        <v>1</v>
      </c>
      <c r="M29" s="84" t="s">
        <v>1</v>
      </c>
      <c r="N29" s="85" t="s">
        <v>1</v>
      </c>
      <c r="O29" s="1"/>
      <c r="Q29" s="45"/>
    </row>
    <row r="30" spans="1:17" ht="25.5">
      <c r="A30" s="1"/>
      <c r="B30" s="75" t="s">
        <v>3</v>
      </c>
      <c r="C30" s="76" t="s">
        <v>84</v>
      </c>
      <c r="D30" s="80">
        <v>1378277438</v>
      </c>
      <c r="E30" s="84" t="s">
        <v>1</v>
      </c>
      <c r="F30" s="84" t="s">
        <v>1</v>
      </c>
      <c r="G30" s="84" t="s">
        <v>1</v>
      </c>
      <c r="H30" s="85" t="s">
        <v>1</v>
      </c>
      <c r="I30" s="77">
        <v>0.05</v>
      </c>
      <c r="J30" s="80">
        <f>D30*I30</f>
        <v>68913871.9</v>
      </c>
      <c r="K30" s="84" t="s">
        <v>1</v>
      </c>
      <c r="L30" s="84" t="s">
        <v>1</v>
      </c>
      <c r="M30" s="84" t="s">
        <v>1</v>
      </c>
      <c r="N30" s="85" t="s">
        <v>1</v>
      </c>
      <c r="O30" s="1"/>
      <c r="Q30" s="45"/>
    </row>
    <row r="31" spans="1:17" ht="25.5">
      <c r="A31" s="1"/>
      <c r="B31" s="75" t="s">
        <v>121</v>
      </c>
      <c r="C31" s="76" t="s">
        <v>64</v>
      </c>
      <c r="D31" s="84">
        <v>0</v>
      </c>
      <c r="E31" s="80">
        <v>2816282592</v>
      </c>
      <c r="F31" s="80">
        <v>3563636394</v>
      </c>
      <c r="G31" s="80">
        <v>4433963337</v>
      </c>
      <c r="H31" s="81">
        <v>4293948807</v>
      </c>
      <c r="I31" s="77">
        <v>0.15</v>
      </c>
      <c r="J31" s="84" t="s">
        <v>1</v>
      </c>
      <c r="K31" s="80">
        <f aca="true" t="shared" si="0" ref="K31:K36">E31*I31</f>
        <v>422442388.8</v>
      </c>
      <c r="L31" s="80">
        <f aca="true" t="shared" si="1" ref="L31:L36">F31*I31</f>
        <v>534545459.09999996</v>
      </c>
      <c r="M31" s="80">
        <f aca="true" t="shared" si="2" ref="M31:M36">G31*I31</f>
        <v>665094500.55</v>
      </c>
      <c r="N31" s="81">
        <f aca="true" t="shared" si="3" ref="N31:N36">H31*I31</f>
        <v>644092321.05</v>
      </c>
      <c r="O31" s="1"/>
      <c r="Q31" s="45"/>
    </row>
    <row r="32" spans="1:17" ht="21" customHeight="1">
      <c r="A32" s="1"/>
      <c r="B32" s="75" t="s">
        <v>43</v>
      </c>
      <c r="C32" s="76" t="s">
        <v>29</v>
      </c>
      <c r="D32" s="80">
        <v>26213054</v>
      </c>
      <c r="E32" s="80">
        <v>58091460</v>
      </c>
      <c r="F32" s="80">
        <v>59200923</v>
      </c>
      <c r="G32" s="80">
        <v>33092931</v>
      </c>
      <c r="H32" s="81">
        <v>12355604</v>
      </c>
      <c r="I32" s="77">
        <v>1</v>
      </c>
      <c r="J32" s="80">
        <f>D32*I32</f>
        <v>26213054</v>
      </c>
      <c r="K32" s="80">
        <f t="shared" si="0"/>
        <v>58091460</v>
      </c>
      <c r="L32" s="80">
        <f t="shared" si="1"/>
        <v>59200923</v>
      </c>
      <c r="M32" s="80">
        <f t="shared" si="2"/>
        <v>33092931</v>
      </c>
      <c r="N32" s="81">
        <f t="shared" si="3"/>
        <v>12355604</v>
      </c>
      <c r="O32" s="1"/>
      <c r="Q32" s="45"/>
    </row>
    <row r="33" spans="1:17" ht="19.5" customHeight="1">
      <c r="A33" s="1"/>
      <c r="B33" s="75" t="s">
        <v>6</v>
      </c>
      <c r="C33" s="76" t="s">
        <v>76</v>
      </c>
      <c r="D33" s="80">
        <v>0</v>
      </c>
      <c r="E33" s="80">
        <v>0</v>
      </c>
      <c r="F33" s="80">
        <v>0</v>
      </c>
      <c r="G33" s="80">
        <v>0</v>
      </c>
      <c r="H33" s="81">
        <v>58677130</v>
      </c>
      <c r="I33" s="77">
        <v>1</v>
      </c>
      <c r="J33" s="80">
        <f>D33*I33</f>
        <v>0</v>
      </c>
      <c r="K33" s="80">
        <f t="shared" si="0"/>
        <v>0</v>
      </c>
      <c r="L33" s="80">
        <f t="shared" si="1"/>
        <v>0</v>
      </c>
      <c r="M33" s="80">
        <f t="shared" si="2"/>
        <v>0</v>
      </c>
      <c r="N33" s="81">
        <f t="shared" si="3"/>
        <v>58677130</v>
      </c>
      <c r="O33" s="1"/>
      <c r="Q33" s="45"/>
    </row>
    <row r="34" spans="1:17" ht="27" customHeight="1">
      <c r="A34" s="1"/>
      <c r="B34" s="75" t="s">
        <v>123</v>
      </c>
      <c r="C34" s="76" t="s">
        <v>47</v>
      </c>
      <c r="D34" s="80">
        <v>0</v>
      </c>
      <c r="E34" s="80">
        <v>0</v>
      </c>
      <c r="F34" s="80">
        <v>0</v>
      </c>
      <c r="G34" s="80">
        <v>0</v>
      </c>
      <c r="H34" s="81">
        <v>0</v>
      </c>
      <c r="I34" s="77">
        <v>1</v>
      </c>
      <c r="J34" s="80">
        <f>D34*I34</f>
        <v>0</v>
      </c>
      <c r="K34" s="80">
        <f t="shared" si="0"/>
        <v>0</v>
      </c>
      <c r="L34" s="80">
        <f t="shared" si="1"/>
        <v>0</v>
      </c>
      <c r="M34" s="80">
        <f t="shared" si="2"/>
        <v>0</v>
      </c>
      <c r="N34" s="81">
        <f t="shared" si="3"/>
        <v>0</v>
      </c>
      <c r="O34" s="1"/>
      <c r="Q34" s="1"/>
    </row>
    <row r="35" spans="1:17" ht="21.75" customHeight="1">
      <c r="A35" s="1"/>
      <c r="B35" s="75" t="s">
        <v>85</v>
      </c>
      <c r="C35" s="76" t="s">
        <v>50</v>
      </c>
      <c r="D35" s="80">
        <v>105425134</v>
      </c>
      <c r="E35" s="80">
        <v>53105967</v>
      </c>
      <c r="F35" s="80">
        <v>376893419</v>
      </c>
      <c r="G35" s="80">
        <v>709561021</v>
      </c>
      <c r="H35" s="81">
        <v>2319069970</v>
      </c>
      <c r="I35" s="77">
        <v>1</v>
      </c>
      <c r="J35" s="80">
        <f>D35*I35</f>
        <v>105425134</v>
      </c>
      <c r="K35" s="80">
        <f t="shared" si="0"/>
        <v>53105967</v>
      </c>
      <c r="L35" s="80">
        <f t="shared" si="1"/>
        <v>376893419</v>
      </c>
      <c r="M35" s="80">
        <f t="shared" si="2"/>
        <v>709561021</v>
      </c>
      <c r="N35" s="81">
        <f t="shared" si="3"/>
        <v>2319069970</v>
      </c>
      <c r="O35" s="45"/>
      <c r="P35" s="45"/>
      <c r="Q35" s="45"/>
    </row>
    <row r="36" spans="1:17" ht="22.5" customHeight="1">
      <c r="A36" s="1"/>
      <c r="B36" s="74">
        <v>5</v>
      </c>
      <c r="C36" s="30" t="s">
        <v>73</v>
      </c>
      <c r="D36" s="56">
        <v>643779324</v>
      </c>
      <c r="E36" s="56">
        <v>0</v>
      </c>
      <c r="F36" s="56">
        <v>6933715</v>
      </c>
      <c r="G36" s="56">
        <v>0</v>
      </c>
      <c r="H36" s="86">
        <v>499570332</v>
      </c>
      <c r="I36" s="55">
        <v>1</v>
      </c>
      <c r="J36" s="56">
        <f>D36*I36</f>
        <v>643779324</v>
      </c>
      <c r="K36" s="56">
        <f t="shared" si="0"/>
        <v>0</v>
      </c>
      <c r="L36" s="56">
        <f t="shared" si="1"/>
        <v>6933715</v>
      </c>
      <c r="M36" s="56">
        <f t="shared" si="2"/>
        <v>0</v>
      </c>
      <c r="N36" s="86">
        <f t="shared" si="3"/>
        <v>499570332</v>
      </c>
      <c r="O36" s="1"/>
      <c r="Q36" s="1"/>
    </row>
    <row r="37" spans="1:17" ht="31.5" customHeight="1">
      <c r="A37" s="1"/>
      <c r="B37" s="74">
        <v>6</v>
      </c>
      <c r="C37" s="30" t="s">
        <v>120</v>
      </c>
      <c r="D37" s="105" t="s">
        <v>1</v>
      </c>
      <c r="E37" s="105" t="s">
        <v>1</v>
      </c>
      <c r="F37" s="105" t="s">
        <v>1</v>
      </c>
      <c r="G37" s="105" t="s">
        <v>1</v>
      </c>
      <c r="H37" s="106" t="s">
        <v>1</v>
      </c>
      <c r="I37" s="9" t="s">
        <v>1</v>
      </c>
      <c r="J37" s="105" t="s">
        <v>1</v>
      </c>
      <c r="K37" s="105" t="s">
        <v>1</v>
      </c>
      <c r="L37" s="105" t="s">
        <v>1</v>
      </c>
      <c r="M37" s="105" t="s">
        <v>1</v>
      </c>
      <c r="N37" s="106" t="s">
        <v>1</v>
      </c>
      <c r="O37" s="1"/>
      <c r="Q37" s="1"/>
    </row>
    <row r="38" spans="1:17" ht="25.5">
      <c r="A38" s="1"/>
      <c r="B38" s="75" t="s">
        <v>52</v>
      </c>
      <c r="C38" s="76" t="s">
        <v>40</v>
      </c>
      <c r="D38" s="80">
        <v>0</v>
      </c>
      <c r="E38" s="80">
        <v>0</v>
      </c>
      <c r="F38" s="80">
        <v>0</v>
      </c>
      <c r="G38" s="80">
        <v>0</v>
      </c>
      <c r="H38" s="81">
        <v>0</v>
      </c>
      <c r="I38" s="77">
        <v>1</v>
      </c>
      <c r="J38" s="80">
        <f>D38*I38</f>
        <v>0</v>
      </c>
      <c r="K38" s="80">
        <f>E38*I38</f>
        <v>0</v>
      </c>
      <c r="L38" s="80">
        <f>F38*I38</f>
        <v>0</v>
      </c>
      <c r="M38" s="80">
        <f>G38*I38</f>
        <v>0</v>
      </c>
      <c r="N38" s="81">
        <f>H38*I38</f>
        <v>0</v>
      </c>
      <c r="O38" s="1"/>
      <c r="Q38" s="1"/>
    </row>
    <row r="39" spans="1:17" ht="25.5">
      <c r="A39" s="1"/>
      <c r="B39" s="75" t="s">
        <v>81</v>
      </c>
      <c r="C39" s="76" t="s">
        <v>67</v>
      </c>
      <c r="D39" s="80">
        <v>0</v>
      </c>
      <c r="E39" s="80">
        <v>0</v>
      </c>
      <c r="F39" s="80">
        <v>0</v>
      </c>
      <c r="G39" s="80">
        <v>0</v>
      </c>
      <c r="H39" s="81">
        <v>0</v>
      </c>
      <c r="I39" s="77">
        <v>1</v>
      </c>
      <c r="J39" s="80">
        <f>D39*I39</f>
        <v>0</v>
      </c>
      <c r="K39" s="80">
        <f>E39*I39</f>
        <v>0</v>
      </c>
      <c r="L39" s="80">
        <f>F39*I39</f>
        <v>0</v>
      </c>
      <c r="M39" s="80">
        <f>G39*I39</f>
        <v>0</v>
      </c>
      <c r="N39" s="81">
        <f>H39*I39</f>
        <v>0</v>
      </c>
      <c r="O39" s="1"/>
      <c r="Q39" s="1"/>
    </row>
    <row r="40" spans="1:17" ht="25.5">
      <c r="A40" s="1"/>
      <c r="B40" s="74">
        <v>7</v>
      </c>
      <c r="C40" s="30" t="s">
        <v>93</v>
      </c>
      <c r="D40" s="105" t="s">
        <v>1</v>
      </c>
      <c r="E40" s="105" t="s">
        <v>1</v>
      </c>
      <c r="F40" s="105" t="s">
        <v>1</v>
      </c>
      <c r="G40" s="105" t="s">
        <v>1</v>
      </c>
      <c r="H40" s="106" t="s">
        <v>1</v>
      </c>
      <c r="I40" s="9" t="s">
        <v>1</v>
      </c>
      <c r="J40" s="105" t="s">
        <v>1</v>
      </c>
      <c r="K40" s="105" t="s">
        <v>1</v>
      </c>
      <c r="L40" s="105" t="s">
        <v>1</v>
      </c>
      <c r="M40" s="105" t="s">
        <v>1</v>
      </c>
      <c r="N40" s="106" t="s">
        <v>1</v>
      </c>
      <c r="O40" s="1"/>
      <c r="Q40" s="1"/>
    </row>
    <row r="41" spans="1:17" ht="25.5">
      <c r="A41" s="1"/>
      <c r="B41" s="75" t="s">
        <v>82</v>
      </c>
      <c r="C41" s="76" t="s">
        <v>55</v>
      </c>
      <c r="D41" s="80">
        <v>26063984</v>
      </c>
      <c r="E41" s="80">
        <v>0</v>
      </c>
      <c r="F41" s="80">
        <v>0</v>
      </c>
      <c r="G41" s="80">
        <v>0</v>
      </c>
      <c r="H41" s="81">
        <v>0</v>
      </c>
      <c r="I41" s="77">
        <v>1</v>
      </c>
      <c r="J41" s="80">
        <f>D41*I41</f>
        <v>26063984</v>
      </c>
      <c r="K41" s="80">
        <f>E41*I41</f>
        <v>0</v>
      </c>
      <c r="L41" s="80">
        <f>F41*I41</f>
        <v>0</v>
      </c>
      <c r="M41" s="80">
        <f>G41*I41</f>
        <v>0</v>
      </c>
      <c r="N41" s="81">
        <f>H41*I41</f>
        <v>0</v>
      </c>
      <c r="O41" s="1"/>
      <c r="Q41" s="1"/>
    </row>
    <row r="42" spans="1:17" ht="25.5">
      <c r="A42" s="1"/>
      <c r="B42" s="75" t="s">
        <v>70</v>
      </c>
      <c r="C42" s="76" t="s">
        <v>26</v>
      </c>
      <c r="D42" s="80">
        <v>66054</v>
      </c>
      <c r="E42" s="80">
        <v>0</v>
      </c>
      <c r="F42" s="80">
        <v>0</v>
      </c>
      <c r="G42" s="80">
        <v>0</v>
      </c>
      <c r="H42" s="81">
        <v>0</v>
      </c>
      <c r="I42" s="77">
        <v>1</v>
      </c>
      <c r="J42" s="80">
        <f>D42*I42</f>
        <v>66054</v>
      </c>
      <c r="K42" s="80">
        <f>E42*I42</f>
        <v>0</v>
      </c>
      <c r="L42" s="80">
        <f>F42*I42</f>
        <v>0</v>
      </c>
      <c r="M42" s="80">
        <f>G42*I42</f>
        <v>0</v>
      </c>
      <c r="N42" s="81">
        <f>H42*I42</f>
        <v>0</v>
      </c>
      <c r="O42" s="1"/>
      <c r="Q42" s="1"/>
    </row>
    <row r="43" spans="1:17" ht="23.25" customHeight="1" thickBot="1">
      <c r="A43" s="1"/>
      <c r="B43" s="87">
        <v>8</v>
      </c>
      <c r="C43" s="88" t="s">
        <v>7</v>
      </c>
      <c r="D43" s="90" t="s">
        <v>1</v>
      </c>
      <c r="E43" s="90" t="s">
        <v>1</v>
      </c>
      <c r="F43" s="90" t="s">
        <v>1</v>
      </c>
      <c r="G43" s="90" t="s">
        <v>1</v>
      </c>
      <c r="H43" s="91" t="s">
        <v>1</v>
      </c>
      <c r="I43" s="89" t="s">
        <v>1</v>
      </c>
      <c r="J43" s="90">
        <f>SUM(J14:J42)</f>
        <v>7076970461.5</v>
      </c>
      <c r="K43" s="90">
        <f>SUM(K14:K42)</f>
        <v>533639815.8</v>
      </c>
      <c r="L43" s="90">
        <f>SUM(L14:L42)</f>
        <v>977573516.0999999</v>
      </c>
      <c r="M43" s="90">
        <f>SUM(M14:M42)</f>
        <v>1407748452.55</v>
      </c>
      <c r="N43" s="91">
        <f>SUM(N14:N42)</f>
        <v>3533765357.05</v>
      </c>
      <c r="O43" s="1"/>
      <c r="Q43" s="1"/>
    </row>
    <row r="44" spans="1:17" ht="12.75">
      <c r="A44" s="1"/>
      <c r="B44" s="1"/>
      <c r="C44" s="1"/>
      <c r="D44" s="1"/>
      <c r="O44" s="1"/>
      <c r="Q44" s="1"/>
    </row>
    <row r="45" spans="1:17" ht="12.75">
      <c r="A45" s="1"/>
      <c r="B45" s="1"/>
      <c r="C45" s="1"/>
      <c r="D45" s="1"/>
      <c r="O45" s="1"/>
      <c r="Q45" s="1"/>
    </row>
    <row r="46" spans="1:17" ht="12.75">
      <c r="A46" s="1"/>
      <c r="B46" s="1"/>
      <c r="C46" s="1"/>
      <c r="D46" s="1"/>
      <c r="O46" s="1"/>
      <c r="Q46" s="1"/>
    </row>
    <row r="47" spans="1:17" ht="12.75">
      <c r="A47" s="1"/>
      <c r="B47" s="1"/>
      <c r="C47" s="1"/>
      <c r="D47" s="1"/>
      <c r="O47" s="1"/>
      <c r="Q47" s="1"/>
    </row>
    <row r="48" spans="1:17" ht="12.75">
      <c r="A48" s="1"/>
      <c r="B48" s="1"/>
      <c r="C48" s="1"/>
      <c r="D48" s="1"/>
      <c r="O48" s="1"/>
      <c r="Q48" s="1"/>
    </row>
    <row r="49" spans="1:17" ht="12.75">
      <c r="A49" s="1"/>
      <c r="B49" s="1" t="str">
        <f>'Lichiditatea efectiva BNM'!B54</f>
        <v>Executorul si numarul de telefon: Tatiana Gradinar.  (022) 304  282</v>
      </c>
      <c r="C49" s="1"/>
      <c r="D49" s="1"/>
      <c r="O49" s="1"/>
      <c r="Q49" s="1"/>
    </row>
    <row r="50" spans="1:17" ht="12.75">
      <c r="A50" s="1"/>
      <c r="B50" s="1" t="s">
        <v>22</v>
      </c>
      <c r="C50" s="1"/>
      <c r="D50" s="1"/>
      <c r="O50" s="1"/>
      <c r="Q50" s="1"/>
    </row>
    <row r="51" spans="1:17" ht="12.75">
      <c r="A51" s="1"/>
      <c r="B51" s="1"/>
      <c r="C51" s="1"/>
      <c r="D51" s="1"/>
      <c r="O51" s="1"/>
      <c r="Q51" s="1"/>
    </row>
    <row r="52" spans="1:17" ht="12.75">
      <c r="A52" s="1"/>
      <c r="B52" s="1"/>
      <c r="C52" s="1"/>
      <c r="D52" s="1"/>
      <c r="O52" s="1"/>
      <c r="Q52" s="1"/>
    </row>
    <row r="53" spans="1:17" ht="12.75">
      <c r="A53" s="1"/>
      <c r="B53" s="1"/>
      <c r="C53" s="1"/>
      <c r="D53" s="1"/>
      <c r="O53" s="1"/>
      <c r="Q53" s="1"/>
    </row>
    <row r="54" spans="1:17" ht="12.75">
      <c r="A54" s="1"/>
      <c r="B54" s="1"/>
      <c r="C54" s="1"/>
      <c r="D54" s="1"/>
      <c r="O54" s="1"/>
      <c r="Q54" s="1"/>
    </row>
    <row r="55" spans="1:17" ht="12.75">
      <c r="A55" s="1"/>
      <c r="B55" s="1"/>
      <c r="C55" s="1"/>
      <c r="D55" s="31"/>
      <c r="O55" s="1"/>
      <c r="Q55" s="1"/>
    </row>
    <row r="56" spans="1:17" ht="12.75">
      <c r="A56" s="1"/>
      <c r="B56" s="1"/>
      <c r="C56" s="1"/>
      <c r="D56" s="1"/>
      <c r="O56" s="1"/>
      <c r="Q56" s="1"/>
    </row>
  </sheetData>
  <sheetProtection/>
  <mergeCells count="5">
    <mergeCell ref="D11:H11"/>
    <mergeCell ref="C11:C12"/>
    <mergeCell ref="B11:B12"/>
    <mergeCell ref="I11:I12"/>
    <mergeCell ref="J11:N11"/>
  </mergeCells>
  <printOptions/>
  <pageMargins left="0.25" right="0.25" top="0.75" bottom="0.75" header="0.3" footer="0.3"/>
  <pageSetup fitToHeight="1" fitToWidth="1" horizontalDpi="600" verticalDpi="600" orientation="landscape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B1" sqref="B1:H32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44.140625" style="0" customWidth="1"/>
    <col min="4" max="7" width="17.57421875" style="0" customWidth="1"/>
    <col min="8" max="8" width="15.00390625" style="0" customWidth="1"/>
  </cols>
  <sheetData>
    <row r="1" spans="1:10" ht="12.75">
      <c r="A1" s="1"/>
      <c r="B1" s="22" t="s">
        <v>61</v>
      </c>
      <c r="C1" s="1"/>
      <c r="D1" s="1"/>
      <c r="E1" s="1"/>
      <c r="F1" s="1"/>
      <c r="G1" s="1"/>
      <c r="H1" s="1"/>
      <c r="J1" s="1"/>
    </row>
    <row r="2" spans="1:10" ht="12.75">
      <c r="A2" s="1"/>
      <c r="B2" s="22" t="s">
        <v>63</v>
      </c>
      <c r="C2" s="1"/>
      <c r="D2" s="1"/>
      <c r="E2" s="1"/>
      <c r="F2" s="1"/>
      <c r="G2" s="22" t="s">
        <v>28</v>
      </c>
      <c r="H2" s="1"/>
      <c r="J2" s="1"/>
    </row>
    <row r="3" spans="1:10" ht="12.75">
      <c r="A3" s="1"/>
      <c r="B3" s="64"/>
      <c r="C3" s="1"/>
      <c r="D3" s="1"/>
      <c r="E3" s="1"/>
      <c r="F3" s="1"/>
      <c r="G3" s="22" t="s">
        <v>27</v>
      </c>
      <c r="H3" s="1"/>
      <c r="J3" s="1"/>
    </row>
    <row r="4" spans="1:10" ht="12.75">
      <c r="A4" s="1"/>
      <c r="B4" s="64"/>
      <c r="C4" s="1"/>
      <c r="D4" s="1"/>
      <c r="E4" s="1"/>
      <c r="F4" s="1"/>
      <c r="G4" s="1"/>
      <c r="H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J5" s="1"/>
    </row>
    <row r="6" spans="1:10" ht="12.75">
      <c r="A6" s="1"/>
      <c r="B6" s="22" t="s">
        <v>118</v>
      </c>
      <c r="C6" s="1"/>
      <c r="D6" s="1"/>
      <c r="E6" s="1"/>
      <c r="F6" s="1"/>
      <c r="G6" s="1"/>
      <c r="H6" s="1"/>
      <c r="J6" s="1"/>
    </row>
    <row r="7" spans="1:10" ht="12.75">
      <c r="A7" s="1"/>
      <c r="B7" s="1"/>
      <c r="C7" s="22" t="str">
        <f>'Lichiditatea efectiva BNM'!C8</f>
        <v>la situatia din 31 mai 2023</v>
      </c>
      <c r="D7" s="1"/>
      <c r="E7" s="1"/>
      <c r="F7" s="1"/>
      <c r="G7" s="1"/>
      <c r="H7" s="1"/>
      <c r="J7" s="1"/>
    </row>
    <row r="8" spans="1:10" ht="12.75">
      <c r="A8" s="1"/>
      <c r="B8" s="1"/>
      <c r="C8" s="22"/>
      <c r="D8" s="1"/>
      <c r="E8" s="1"/>
      <c r="F8" s="1"/>
      <c r="G8" s="1"/>
      <c r="H8" s="1"/>
      <c r="J8" s="1"/>
    </row>
    <row r="9" spans="1:10" ht="12.75" customHeight="1" thickBot="1">
      <c r="A9" s="1"/>
      <c r="B9" s="1"/>
      <c r="C9" s="1"/>
      <c r="D9" s="1"/>
      <c r="E9" s="126"/>
      <c r="F9" s="1"/>
      <c r="G9" s="1"/>
      <c r="H9" s="1"/>
      <c r="J9" s="1"/>
    </row>
    <row r="10" spans="1:10" ht="12.75">
      <c r="A10" s="1"/>
      <c r="B10" s="127" t="s">
        <v>104</v>
      </c>
      <c r="C10" s="128" t="s">
        <v>106</v>
      </c>
      <c r="D10" s="128" t="s">
        <v>20</v>
      </c>
      <c r="E10" s="128"/>
      <c r="F10" s="128"/>
      <c r="G10" s="128"/>
      <c r="H10" s="129"/>
      <c r="I10" s="11"/>
      <c r="J10" s="10"/>
    </row>
    <row r="11" spans="1:10" ht="25.5">
      <c r="A11" s="1"/>
      <c r="B11" s="130"/>
      <c r="C11" s="114"/>
      <c r="D11" s="12" t="s">
        <v>105</v>
      </c>
      <c r="E11" s="12" t="s">
        <v>49</v>
      </c>
      <c r="F11" s="12" t="s">
        <v>60</v>
      </c>
      <c r="G11" s="12" t="s">
        <v>53</v>
      </c>
      <c r="H11" s="131" t="s">
        <v>88</v>
      </c>
      <c r="I11" s="11"/>
      <c r="J11" s="1"/>
    </row>
    <row r="12" spans="1:10" ht="13.5" thickBot="1">
      <c r="A12" s="1"/>
      <c r="B12" s="132" t="s">
        <v>96</v>
      </c>
      <c r="C12" s="13" t="s">
        <v>62</v>
      </c>
      <c r="D12" s="13">
        <v>1</v>
      </c>
      <c r="E12" s="13">
        <v>2</v>
      </c>
      <c r="F12" s="13">
        <v>3</v>
      </c>
      <c r="G12" s="13">
        <v>4</v>
      </c>
      <c r="H12" s="133">
        <v>5</v>
      </c>
      <c r="I12" s="11"/>
      <c r="J12" s="1"/>
    </row>
    <row r="13" spans="1:10" ht="30" customHeight="1">
      <c r="A13" s="1"/>
      <c r="B13" s="15">
        <v>1</v>
      </c>
      <c r="C13" s="16" t="s">
        <v>89</v>
      </c>
      <c r="D13" s="32">
        <f>'Lichiditatea efectiva BNM'!J51</f>
        <v>16805419101.619999</v>
      </c>
      <c r="E13" s="32">
        <f>'Lichiditatea efectiva BNM'!K51</f>
        <v>2313117827.75</v>
      </c>
      <c r="F13" s="32">
        <f>'Lichiditatea efectiva BNM'!L51</f>
        <v>3417561457.65</v>
      </c>
      <c r="G13" s="32">
        <v>5031089492</v>
      </c>
      <c r="H13" s="134">
        <f>'Lichiditatea efectiva BNM'!N51</f>
        <v>12998510636.400002</v>
      </c>
      <c r="I13" s="11"/>
      <c r="J13" s="1"/>
    </row>
    <row r="14" spans="1:10" ht="30" customHeight="1">
      <c r="A14" s="1"/>
      <c r="B14" s="17">
        <v>2</v>
      </c>
      <c r="C14" s="14" t="s">
        <v>15</v>
      </c>
      <c r="D14" s="33">
        <f>'Lichiditatea necesara BNM'!J43</f>
        <v>7076970461.5</v>
      </c>
      <c r="E14" s="33">
        <f>'Lichiditatea necesara BNM'!K43</f>
        <v>533639815.8</v>
      </c>
      <c r="F14" s="33">
        <f>'Lichiditatea necesara BNM'!L43</f>
        <v>977573516.0999999</v>
      </c>
      <c r="G14" s="33">
        <f>'Lichiditatea necesara BNM'!M43</f>
        <v>1407748452.55</v>
      </c>
      <c r="H14" s="34">
        <f>'Lichiditatea necesara BNM'!N43</f>
        <v>3533765357.05</v>
      </c>
      <c r="I14" s="11"/>
      <c r="J14" s="1"/>
    </row>
    <row r="15" spans="1:10" ht="30" customHeight="1">
      <c r="A15" s="1"/>
      <c r="B15" s="17">
        <v>3</v>
      </c>
      <c r="C15" s="14" t="s">
        <v>5</v>
      </c>
      <c r="D15" s="33">
        <f>IF(D13-D14&gt;0,D13-D14,0)</f>
        <v>9728448640.119999</v>
      </c>
      <c r="E15" s="33">
        <f>IF(E13-E14+D15&gt;0,E13-E14+D15,0)</f>
        <v>11507926652.07</v>
      </c>
      <c r="F15" s="33">
        <f>IF(F13-F14+E15&gt;0,F13-F14+E15,0)</f>
        <v>13947914593.619999</v>
      </c>
      <c r="G15" s="33">
        <f>IF(G13-G14+F15&gt;0,G13-G14+F15,0)</f>
        <v>17571255633.07</v>
      </c>
      <c r="H15" s="34">
        <f>IF(H13-H14+G15&gt;0,H13-H14+G15,0)</f>
        <v>27036000912.420002</v>
      </c>
      <c r="I15" s="11"/>
      <c r="J15" s="1"/>
    </row>
    <row r="16" spans="1:10" ht="30" customHeight="1">
      <c r="A16" s="1"/>
      <c r="B16" s="17">
        <v>4</v>
      </c>
      <c r="C16" s="14" t="s">
        <v>119</v>
      </c>
      <c r="D16" s="33">
        <f>D13</f>
        <v>16805419101.619999</v>
      </c>
      <c r="E16" s="33">
        <f>ROUND(IF(D15&gt;0,D15+E13,0),0)</f>
        <v>12041566468</v>
      </c>
      <c r="F16" s="33">
        <f>IF(E15&gt;0,E15+F13,0)</f>
        <v>14925488109.72</v>
      </c>
      <c r="G16" s="33">
        <f>ROUND(IF(F15&gt;0,F15+G13,0),0)</f>
        <v>18979004086</v>
      </c>
      <c r="H16" s="34">
        <f>IF(G15&gt;0,G15+H13,0)</f>
        <v>30569766269.47</v>
      </c>
      <c r="I16" s="11"/>
      <c r="J16" s="1"/>
    </row>
    <row r="17" spans="1:10" ht="30" customHeight="1" thickBot="1">
      <c r="A17" s="1"/>
      <c r="B17" s="18">
        <v>5</v>
      </c>
      <c r="C17" s="19" t="s">
        <v>0</v>
      </c>
      <c r="D17" s="23">
        <f>IF(D14&lt;&gt;0,D16/D14,0)</f>
        <v>2.3746628861946677</v>
      </c>
      <c r="E17" s="23">
        <f>IF(E14&lt;&gt;0,E16/E14,0)</f>
        <v>22.564970063090257</v>
      </c>
      <c r="F17" s="23">
        <f>IF(F14&lt;&gt;0,F16/F14,0)</f>
        <v>15.267893272379949</v>
      </c>
      <c r="G17" s="23">
        <f>IF(G14&lt;&gt;0,G16/G14,0)</f>
        <v>13.481814916309354</v>
      </c>
      <c r="H17" s="135">
        <f>IF(H14&lt;&gt;0,H16/H14,0)</f>
        <v>8.650762906054903</v>
      </c>
      <c r="I17" s="11"/>
      <c r="J17" s="1"/>
    </row>
    <row r="18" spans="1:10" ht="12.75">
      <c r="A18" s="1"/>
      <c r="B18" s="1"/>
      <c r="C18" s="1"/>
      <c r="D18" s="1"/>
      <c r="J18" s="1"/>
    </row>
    <row r="19" spans="1:10" ht="12.75">
      <c r="A19" s="1"/>
      <c r="B19" s="1"/>
      <c r="C19" s="1"/>
      <c r="D19" s="1"/>
      <c r="E19" s="45"/>
      <c r="J19" s="1"/>
    </row>
    <row r="20" spans="1:10" ht="12.75">
      <c r="A20" s="1"/>
      <c r="B20" s="1"/>
      <c r="C20" s="1"/>
      <c r="D20" s="1"/>
      <c r="J20" s="1"/>
    </row>
    <row r="21" spans="1:10" ht="12.75">
      <c r="A21" s="1"/>
      <c r="B21" s="1"/>
      <c r="C21" s="1"/>
      <c r="D21" s="1"/>
      <c r="J21" s="1"/>
    </row>
    <row r="22" spans="1:10" ht="12.75">
      <c r="A22" s="1"/>
      <c r="B22" s="1"/>
      <c r="C22" s="65" t="s">
        <v>127</v>
      </c>
      <c r="D22" s="1"/>
      <c r="F22" s="65" t="s">
        <v>131</v>
      </c>
      <c r="J22" s="1"/>
    </row>
    <row r="23" spans="1:10" ht="12.75">
      <c r="A23" s="1"/>
      <c r="B23" s="1"/>
      <c r="D23" s="31"/>
      <c r="J23" s="1"/>
    </row>
    <row r="24" spans="1:10" ht="12.75">
      <c r="A24" s="1"/>
      <c r="B24" s="1"/>
      <c r="D24" s="1"/>
      <c r="J24" s="1"/>
    </row>
    <row r="25" spans="1:10" ht="12.75">
      <c r="A25" s="1"/>
      <c r="B25" s="1"/>
      <c r="D25" s="1"/>
      <c r="J25" s="1"/>
    </row>
    <row r="26" spans="1:10" ht="12.75">
      <c r="A26" s="1"/>
      <c r="B26" s="1"/>
      <c r="C26" s="65" t="s">
        <v>130</v>
      </c>
      <c r="D26" s="1"/>
      <c r="F26" s="65" t="s">
        <v>132</v>
      </c>
      <c r="J26" s="1"/>
    </row>
    <row r="27" spans="1:10" ht="12.75">
      <c r="A27" s="1"/>
      <c r="B27" s="1"/>
      <c r="C27" s="1"/>
      <c r="D27" s="1"/>
      <c r="J27" s="1"/>
    </row>
    <row r="28" spans="1:10" ht="12.75">
      <c r="A28" s="1"/>
      <c r="B28" s="1"/>
      <c r="C28" s="1"/>
      <c r="D28" s="1"/>
      <c r="J28" s="1"/>
    </row>
    <row r="29" spans="1:10" ht="12.75">
      <c r="A29" s="1"/>
      <c r="B29" s="1"/>
      <c r="C29" s="65"/>
      <c r="D29" s="1"/>
      <c r="F29" s="65"/>
      <c r="J29" s="1"/>
    </row>
    <row r="30" spans="1:10" ht="12.75">
      <c r="A30" s="1"/>
      <c r="B30" s="1"/>
      <c r="C30" s="64" t="str">
        <f>'Lichiditatea efectiva BNM'!B54</f>
        <v>Executorul si numarul de telefon: Tatiana Gradinar.  (022) 304  282</v>
      </c>
      <c r="D30" s="1"/>
      <c r="J30" s="1"/>
    </row>
    <row r="31" spans="1:10" ht="12.75">
      <c r="A31" s="1"/>
      <c r="B31" s="1" t="s">
        <v>128</v>
      </c>
      <c r="C31" s="1"/>
      <c r="D31" s="1"/>
      <c r="J31" s="1"/>
    </row>
    <row r="32" ht="12.75">
      <c r="B32" t="s">
        <v>129</v>
      </c>
    </row>
  </sheetData>
  <sheetProtection/>
  <mergeCells count="3">
    <mergeCell ref="D10:H10"/>
    <mergeCell ref="C10:C11"/>
    <mergeCell ref="B10:B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I32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6.140625" style="0" customWidth="1"/>
    <col min="2" max="2" width="1.28515625" style="0" customWidth="1"/>
    <col min="3" max="3" width="11.57421875" style="0" customWidth="1"/>
    <col min="4" max="4" width="81.421875" style="0" customWidth="1"/>
    <col min="5" max="9" width="24.00390625" style="0" customWidth="1"/>
    <col min="10" max="10" width="2.57421875" style="0" customWidth="1"/>
  </cols>
  <sheetData>
    <row r="1" s="92" customFormat="1" ht="14.25" customHeight="1"/>
    <row r="2" s="92" customFormat="1" ht="14.25" customHeight="1">
      <c r="H2" s="115" t="s">
        <v>28</v>
      </c>
    </row>
    <row r="3" spans="2:8" s="92" customFormat="1" ht="1.5" customHeight="1">
      <c r="B3" s="116" t="s">
        <v>133</v>
      </c>
      <c r="C3" s="116"/>
      <c r="H3" s="115"/>
    </row>
    <row r="4" spans="2:8" s="92" customFormat="1" ht="16.5" customHeight="1">
      <c r="B4" s="116"/>
      <c r="C4" s="116"/>
      <c r="H4" s="93" t="s">
        <v>27</v>
      </c>
    </row>
    <row r="5" spans="2:3" s="92" customFormat="1" ht="9" customHeight="1">
      <c r="B5" s="116"/>
      <c r="C5" s="116"/>
    </row>
    <row r="6" spans="2:3" s="92" customFormat="1" ht="14.25" customHeight="1">
      <c r="B6" s="117" t="s">
        <v>134</v>
      </c>
      <c r="C6" s="117"/>
    </row>
    <row r="7" spans="4:6" s="92" customFormat="1" ht="29.25" customHeight="1">
      <c r="D7" s="118" t="s">
        <v>150</v>
      </c>
      <c r="E7" s="118"/>
      <c r="F7" s="118"/>
    </row>
    <row r="8" spans="2:6" s="92" customFormat="1" ht="12.75" customHeight="1">
      <c r="B8" s="119" t="s">
        <v>151</v>
      </c>
      <c r="C8" s="119"/>
      <c r="D8" s="120" t="s">
        <v>135</v>
      </c>
      <c r="E8" s="120"/>
      <c r="F8" s="120"/>
    </row>
    <row r="9" spans="4:6" s="92" customFormat="1" ht="0.75" customHeight="1">
      <c r="D9" s="120"/>
      <c r="E9" s="120"/>
      <c r="F9" s="120"/>
    </row>
    <row r="10" spans="3:8" s="92" customFormat="1" ht="12.75" customHeight="1">
      <c r="C10" s="97" t="s">
        <v>137</v>
      </c>
      <c r="H10" s="123" t="s">
        <v>136</v>
      </c>
    </row>
    <row r="11" s="92" customFormat="1" ht="2.25" customHeight="1">
      <c r="H11" s="123"/>
    </row>
    <row r="12" spans="3:9" s="92" customFormat="1" ht="22.5" customHeight="1">
      <c r="C12" s="124" t="s">
        <v>138</v>
      </c>
      <c r="D12" s="125" t="s">
        <v>106</v>
      </c>
      <c r="E12" s="124" t="s">
        <v>20</v>
      </c>
      <c r="F12" s="124"/>
      <c r="G12" s="124"/>
      <c r="H12" s="124"/>
      <c r="I12" s="124"/>
    </row>
    <row r="13" spans="3:9" s="92" customFormat="1" ht="29.25" customHeight="1">
      <c r="C13" s="124"/>
      <c r="D13" s="125"/>
      <c r="E13" s="94" t="s">
        <v>139</v>
      </c>
      <c r="F13" s="94" t="s">
        <v>140</v>
      </c>
      <c r="G13" s="94" t="s">
        <v>141</v>
      </c>
      <c r="H13" s="94" t="s">
        <v>142</v>
      </c>
      <c r="I13" s="94" t="s">
        <v>88</v>
      </c>
    </row>
    <row r="14" spans="3:9" s="92" customFormat="1" ht="22.5" customHeight="1">
      <c r="C14" s="94" t="s">
        <v>96</v>
      </c>
      <c r="D14" s="95" t="s">
        <v>62</v>
      </c>
      <c r="E14" s="95" t="s">
        <v>143</v>
      </c>
      <c r="F14" s="95" t="s">
        <v>144</v>
      </c>
      <c r="G14" s="95" t="s">
        <v>145</v>
      </c>
      <c r="H14" s="95" t="s">
        <v>146</v>
      </c>
      <c r="I14" s="95" t="s">
        <v>147</v>
      </c>
    </row>
    <row r="15" spans="3:9" s="92" customFormat="1" ht="21.75" customHeight="1">
      <c r="C15" s="98" t="s">
        <v>143</v>
      </c>
      <c r="D15" s="96" t="s">
        <v>152</v>
      </c>
      <c r="E15" s="102">
        <v>15746321639.2</v>
      </c>
      <c r="F15" s="102">
        <v>2557970484.4</v>
      </c>
      <c r="G15" s="102">
        <v>3505697278.35</v>
      </c>
      <c r="H15" s="102">
        <v>5235652635.7</v>
      </c>
      <c r="I15" s="102">
        <v>12821804123.4</v>
      </c>
    </row>
    <row r="16" spans="3:9" s="92" customFormat="1" ht="21.75" customHeight="1">
      <c r="C16" s="103" t="s">
        <v>144</v>
      </c>
      <c r="D16" s="96" t="s">
        <v>153</v>
      </c>
      <c r="E16" s="102">
        <v>7057244628.8</v>
      </c>
      <c r="F16" s="102">
        <v>577627178.85</v>
      </c>
      <c r="G16" s="102">
        <v>755664257.6</v>
      </c>
      <c r="H16" s="102">
        <v>1448946702.65</v>
      </c>
      <c r="I16" s="102">
        <v>3729057899.15</v>
      </c>
    </row>
    <row r="17" spans="3:9" s="92" customFormat="1" ht="21.75" customHeight="1">
      <c r="C17" s="103" t="s">
        <v>145</v>
      </c>
      <c r="D17" s="96" t="s">
        <v>5</v>
      </c>
      <c r="E17" s="102">
        <v>8689077010.4</v>
      </c>
      <c r="F17" s="102">
        <v>10669420315.95</v>
      </c>
      <c r="G17" s="102">
        <v>13419453336.7</v>
      </c>
      <c r="H17" s="102">
        <v>17206159269.75</v>
      </c>
      <c r="I17" s="102">
        <v>26298905494</v>
      </c>
    </row>
    <row r="18" spans="3:9" s="92" customFormat="1" ht="21.75" customHeight="1">
      <c r="C18" s="103" t="s">
        <v>146</v>
      </c>
      <c r="D18" s="96" t="s">
        <v>154</v>
      </c>
      <c r="E18" s="102">
        <v>15746321639.2</v>
      </c>
      <c r="F18" s="102">
        <v>11247047494.8</v>
      </c>
      <c r="G18" s="102">
        <v>14175117594.3</v>
      </c>
      <c r="H18" s="102">
        <v>18655105972.4</v>
      </c>
      <c r="I18" s="102">
        <v>30027963393.15</v>
      </c>
    </row>
    <row r="19" spans="3:9" s="92" customFormat="1" ht="21.75" customHeight="1">
      <c r="C19" s="103" t="s">
        <v>147</v>
      </c>
      <c r="D19" s="96" t="s">
        <v>155</v>
      </c>
      <c r="E19" s="102">
        <v>2.23122797457532</v>
      </c>
      <c r="F19" s="102">
        <v>19.4711189269033</v>
      </c>
      <c r="G19" s="102">
        <v>18.7584862612404</v>
      </c>
      <c r="H19" s="102">
        <v>12.8749428383262</v>
      </c>
      <c r="I19" s="102">
        <v>8.05242616372209</v>
      </c>
    </row>
    <row r="20" s="92" customFormat="1" ht="16.5" customHeight="1"/>
    <row r="21" spans="2:5" s="92" customFormat="1" ht="10.5" customHeight="1">
      <c r="B21" s="121" t="s">
        <v>156</v>
      </c>
      <c r="C21" s="121"/>
      <c r="E21" s="99" t="s">
        <v>157</v>
      </c>
    </row>
    <row r="22" s="92" customFormat="1" ht="18" customHeight="1"/>
    <row r="23" spans="2:5" s="92" customFormat="1" ht="10.5" customHeight="1">
      <c r="B23" s="121" t="s">
        <v>158</v>
      </c>
      <c r="C23" s="121"/>
      <c r="E23" s="99" t="s">
        <v>159</v>
      </c>
    </row>
    <row r="24" s="92" customFormat="1" ht="10.5" customHeight="1"/>
    <row r="25" spans="2:3" s="92" customFormat="1" ht="10.5" customHeight="1">
      <c r="B25" s="121" t="s">
        <v>148</v>
      </c>
      <c r="C25" s="121"/>
    </row>
    <row r="26" s="92" customFormat="1" ht="36.75" customHeight="1"/>
    <row r="27" spans="2:6" s="92" customFormat="1" ht="10.5" customHeight="1">
      <c r="B27" s="122" t="s">
        <v>149</v>
      </c>
      <c r="C27" s="122"/>
      <c r="D27" s="122"/>
      <c r="E27" s="122"/>
      <c r="F27" s="122"/>
    </row>
    <row r="28" s="92" customFormat="1" ht="28.5" customHeight="1"/>
    <row r="32" ht="12.75">
      <c r="G32" s="104"/>
    </row>
  </sheetData>
  <sheetProtection/>
  <mergeCells count="14">
    <mergeCell ref="B25:C25"/>
    <mergeCell ref="B27:F27"/>
    <mergeCell ref="H10:H11"/>
    <mergeCell ref="C12:C13"/>
    <mergeCell ref="D12:D13"/>
    <mergeCell ref="E12:I12"/>
    <mergeCell ref="B21:C21"/>
    <mergeCell ref="B23:C23"/>
    <mergeCell ref="H2:H3"/>
    <mergeCell ref="B3:C5"/>
    <mergeCell ref="B6:C6"/>
    <mergeCell ref="D7:F7"/>
    <mergeCell ref="B8:C8"/>
    <mergeCell ref="D8:F9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9.140625" style="0" customWidth="1"/>
    <col min="6" max="10" width="14.140625" style="1" customWidth="1"/>
  </cols>
  <sheetData>
    <row r="1" spans="1:14" ht="12.75">
      <c r="A1" s="1"/>
      <c r="F1" s="1">
        <v>20230201</v>
      </c>
      <c r="G1" s="1">
        <v>20230301</v>
      </c>
      <c r="H1" s="1">
        <v>20230501</v>
      </c>
      <c r="I1" s="1">
        <v>20230801</v>
      </c>
      <c r="J1" s="1">
        <v>20240201</v>
      </c>
      <c r="N1">
        <v>20170301</v>
      </c>
    </row>
    <row r="2" spans="1:14" ht="12.75">
      <c r="A2" s="1"/>
      <c r="F2" s="1">
        <v>20230228</v>
      </c>
      <c r="G2" s="1">
        <v>20230430</v>
      </c>
      <c r="H2" s="1">
        <v>20230731</v>
      </c>
      <c r="I2" s="1">
        <v>20240131</v>
      </c>
      <c r="J2" s="1">
        <v>99999999</v>
      </c>
      <c r="N2">
        <v>99999999</v>
      </c>
    </row>
    <row r="3" spans="1:6" ht="12.75">
      <c r="A3" s="1"/>
      <c r="F3" s="1">
        <v>20230201</v>
      </c>
    </row>
    <row r="4" ht="12.75">
      <c r="A4" s="1"/>
    </row>
    <row r="5" spans="1:10" ht="44.25" customHeight="1">
      <c r="A5" s="1"/>
      <c r="F5" s="2" t="s">
        <v>105</v>
      </c>
      <c r="G5" s="2" t="s">
        <v>49</v>
      </c>
      <c r="H5" s="2" t="s">
        <v>60</v>
      </c>
      <c r="I5" s="2" t="s">
        <v>53</v>
      </c>
      <c r="J5" s="3" t="s">
        <v>88</v>
      </c>
    </row>
    <row r="6" spans="1:14" ht="26.25" customHeight="1">
      <c r="A6" s="1">
        <v>1</v>
      </c>
      <c r="B6">
        <v>2</v>
      </c>
      <c r="C6">
        <v>3</v>
      </c>
      <c r="D6">
        <v>4</v>
      </c>
      <c r="E6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>
        <v>11</v>
      </c>
      <c r="L6">
        <v>12</v>
      </c>
      <c r="M6">
        <v>13</v>
      </c>
      <c r="N6">
        <v>14</v>
      </c>
    </row>
  </sheetData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BJDTCD140623174946BJGMNPC00001920</dc:description>
  <cp:lastModifiedBy>MAIB</cp:lastModifiedBy>
  <cp:lastPrinted>2023-06-14T14:49:44Z</cp:lastPrinted>
  <dcterms:modified xsi:type="dcterms:W3CDTF">2023-06-14T14:49:47Z</dcterms:modified>
  <cp:category>maib | public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fadc8251-fe1e-4aa0-8dfe-ccac37e5138d</vt:lpwstr>
  </property>
  <property fmtid="{D5CDD505-2E9C-101B-9397-08002B2CF9AE}" pid="3" name="bjSaver">
    <vt:lpwstr>ghK9iifnjbvUigCnZuSe+yNodYOo5ZSi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maib | public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LabelHistoryID">
    <vt:lpwstr>{BCCA0E3C-EB40-4D5E-9407-9C3E9A3A3D84}</vt:lpwstr>
  </property>
  <property fmtid="{D5CDD505-2E9C-101B-9397-08002B2CF9AE}" pid="9" name="bjRightHeaderLabel-first">
    <vt:lpwstr>&amp;"Arial,Regular"&amp;08&amp;KB3B3B3maib | public
document creat în cadrul băncii</vt:lpwstr>
  </property>
  <property fmtid="{D5CDD505-2E9C-101B-9397-08002B2CF9AE}" pid="10" name="bjRightHeaderLabel-even">
    <vt:lpwstr>&amp;"Arial,Regular"&amp;08&amp;KB3B3B3maib | public
document creat în cadrul băncii</vt:lpwstr>
  </property>
  <property fmtid="{D5CDD505-2E9C-101B-9397-08002B2CF9AE}" pid="11" name="bjRightHeaderLabel">
    <vt:lpwstr>&amp;"Arial,Regular"&amp;08&amp;KB3B3B3maib | public
document creat în cadrul băncii</vt:lpwstr>
  </property>
</Properties>
</file>